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hospital" sheetId="1" r:id="rId1"/>
  </sheets>
  <definedNames>
    <definedName name="_xlnm.Print_Area" localSheetId="0">hospital!$A$1:$S$68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F31" i="1"/>
  <c r="G31" i="1"/>
  <c r="H31" i="1"/>
  <c r="I31" i="1"/>
  <c r="J31" i="1"/>
  <c r="K31" i="1"/>
  <c r="M31" i="1"/>
  <c r="N31" i="1"/>
  <c r="O31" i="1"/>
  <c r="P31" i="1"/>
  <c r="Q31" i="1"/>
  <c r="B32" i="1"/>
  <c r="C32" i="1"/>
  <c r="D32" i="1"/>
  <c r="F32" i="1"/>
  <c r="G32" i="1"/>
  <c r="H32" i="1"/>
  <c r="I32" i="1"/>
  <c r="J32" i="1"/>
  <c r="K32" i="1"/>
  <c r="M32" i="1"/>
  <c r="N32" i="1"/>
  <c r="O32" i="1"/>
  <c r="P32" i="1"/>
  <c r="Q32" i="1"/>
  <c r="B33" i="1"/>
  <c r="C33" i="1"/>
  <c r="D33" i="1"/>
  <c r="F33" i="1"/>
  <c r="G33" i="1"/>
  <c r="H33" i="1"/>
  <c r="I33" i="1"/>
  <c r="J33" i="1"/>
  <c r="K33" i="1"/>
  <c r="M33" i="1"/>
  <c r="N33" i="1"/>
  <c r="O33" i="1"/>
  <c r="P33" i="1"/>
  <c r="Q33" i="1"/>
  <c r="B34" i="1"/>
  <c r="C34" i="1"/>
  <c r="D34" i="1"/>
  <c r="F34" i="1"/>
  <c r="G34" i="1"/>
  <c r="H34" i="1"/>
  <c r="I34" i="1"/>
  <c r="J34" i="1"/>
  <c r="K34" i="1"/>
  <c r="M34" i="1"/>
  <c r="N34" i="1"/>
  <c r="O34" i="1"/>
  <c r="P34" i="1"/>
  <c r="Q34" i="1"/>
  <c r="B36" i="1"/>
  <c r="C36" i="1"/>
  <c r="D36" i="1"/>
  <c r="F36" i="1"/>
  <c r="G36" i="1"/>
  <c r="H36" i="1"/>
  <c r="I36" i="1"/>
  <c r="J36" i="1"/>
  <c r="K36" i="1"/>
  <c r="M36" i="1"/>
  <c r="N36" i="1"/>
  <c r="O36" i="1"/>
  <c r="P36" i="1"/>
  <c r="Q36" i="1"/>
  <c r="B37" i="1"/>
  <c r="C37" i="1"/>
  <c r="D37" i="1"/>
  <c r="F37" i="1"/>
  <c r="G37" i="1"/>
  <c r="H37" i="1"/>
  <c r="I37" i="1"/>
  <c r="J37" i="1"/>
  <c r="K37" i="1"/>
  <c r="M37" i="1"/>
  <c r="N37" i="1"/>
  <c r="O37" i="1"/>
  <c r="P37" i="1"/>
  <c r="Q37" i="1"/>
  <c r="B38" i="1"/>
  <c r="C38" i="1"/>
  <c r="D38" i="1"/>
  <c r="F38" i="1"/>
  <c r="G38" i="1"/>
  <c r="H38" i="1"/>
  <c r="I38" i="1"/>
  <c r="J38" i="1"/>
  <c r="K38" i="1"/>
  <c r="M38" i="1"/>
  <c r="N38" i="1"/>
  <c r="O38" i="1"/>
  <c r="P38" i="1"/>
  <c r="Q38" i="1"/>
  <c r="B39" i="1"/>
  <c r="C39" i="1"/>
  <c r="D39" i="1"/>
  <c r="F39" i="1"/>
  <c r="G39" i="1"/>
  <c r="H39" i="1"/>
  <c r="I39" i="1"/>
  <c r="J39" i="1"/>
  <c r="K39" i="1"/>
  <c r="M39" i="1"/>
  <c r="N39" i="1"/>
  <c r="O39" i="1"/>
  <c r="P39" i="1"/>
  <c r="Q39" i="1"/>
  <c r="B56" i="1"/>
  <c r="C56" i="1"/>
  <c r="D56" i="1"/>
  <c r="F56" i="1"/>
  <c r="G56" i="1"/>
  <c r="H56" i="1"/>
  <c r="I56" i="1"/>
  <c r="J56" i="1"/>
  <c r="K56" i="1"/>
  <c r="M56" i="1"/>
  <c r="N56" i="1"/>
  <c r="O56" i="1"/>
  <c r="P56" i="1"/>
  <c r="Q56" i="1"/>
  <c r="Q2" i="1" l="1"/>
  <c r="P2" i="1"/>
  <c r="O2" i="1"/>
  <c r="N2" i="1"/>
  <c r="M2" i="1"/>
  <c r="K2" i="1"/>
  <c r="J2" i="1"/>
  <c r="I2" i="1"/>
  <c r="H2" i="1"/>
  <c r="G2" i="1"/>
  <c r="F2" i="1"/>
  <c r="C2" i="1"/>
  <c r="D2" i="1"/>
  <c r="B2" i="1"/>
  <c r="S8" i="1" l="1"/>
  <c r="S2" i="1" s="1"/>
  <c r="S55" i="1" l="1"/>
  <c r="S29" i="1"/>
  <c r="S27" i="1"/>
  <c r="S25" i="1"/>
  <c r="S24" i="1"/>
  <c r="S23" i="1"/>
  <c r="S22" i="1"/>
  <c r="S21" i="1"/>
  <c r="S20" i="1"/>
  <c r="S19" i="1"/>
  <c r="S18" i="1"/>
  <c r="S17" i="1"/>
  <c r="S38" i="1" s="1"/>
  <c r="S16" i="1"/>
  <c r="S15" i="1"/>
  <c r="S13" i="1"/>
  <c r="S12" i="1"/>
  <c r="S11" i="1"/>
  <c r="S33" i="1" l="1"/>
  <c r="S36" i="1"/>
  <c r="S32" i="1"/>
  <c r="S37" i="1"/>
  <c r="S56" i="1"/>
  <c r="S31" i="1"/>
  <c r="S34" i="1"/>
  <c r="S39" i="1"/>
</calcChain>
</file>

<file path=xl/sharedStrings.xml><?xml version="1.0" encoding="utf-8"?>
<sst xmlns="http://schemas.openxmlformats.org/spreadsheetml/2006/main" count="92" uniqueCount="88">
  <si>
    <t>CA Avila</t>
  </si>
  <si>
    <t>CAU Burgos</t>
  </si>
  <si>
    <t>H. Bierzo</t>
  </si>
  <si>
    <t>CAU León</t>
  </si>
  <si>
    <t>CAU Palencia</t>
  </si>
  <si>
    <t>CAU Salamanca</t>
  </si>
  <si>
    <t>CA Segovia</t>
  </si>
  <si>
    <t>CA Soria</t>
  </si>
  <si>
    <t>Población asignada</t>
  </si>
  <si>
    <t>Actividad realizada</t>
  </si>
  <si>
    <t>Urgencias atendidas</t>
  </si>
  <si>
    <t>Consultas externas atendidas</t>
  </si>
  <si>
    <t>Primeras consultas realizadas</t>
  </si>
  <si>
    <t>Ecografías</t>
  </si>
  <si>
    <t>Mamografías</t>
  </si>
  <si>
    <t>TAC</t>
  </si>
  <si>
    <t>RMN</t>
  </si>
  <si>
    <t>Ingresos servicios médicos</t>
  </si>
  <si>
    <t>Ingresos servicios quirúrgicos</t>
  </si>
  <si>
    <t>Ingresos Area Pediátrica</t>
  </si>
  <si>
    <t>Ingresos Area Neonatología</t>
  </si>
  <si>
    <t>Ingresos Area Obstetricia</t>
  </si>
  <si>
    <t>Ingresos Area Cuidados Intensivos</t>
  </si>
  <si>
    <t xml:space="preserve">Intervenciones realizadas en quirófano </t>
  </si>
  <si>
    <t>% intervenciones programadas / total de Intervenciones en quirófano</t>
  </si>
  <si>
    <t>Procedimientos quirúrgicos fuera de quirófano</t>
  </si>
  <si>
    <t>Urgencias atendidas/1000 hab</t>
  </si>
  <si>
    <t>Ingresos/1000 hab</t>
  </si>
  <si>
    <t>Primeras consultas /1000 hab</t>
  </si>
  <si>
    <t>Accesibilidad</t>
  </si>
  <si>
    <t>Pacientes en LEQ (nº)/1000 hab</t>
  </si>
  <si>
    <t>Pacientes en LEQ estructural (% sobre total LEQ)</t>
  </si>
  <si>
    <t xml:space="preserve">Demora media (en dias) pacientes en espera estructural </t>
  </si>
  <si>
    <t>Seguridad-adecuación</t>
  </si>
  <si>
    <t>Estancia media prequirúrgica en intervenciones programadas</t>
  </si>
  <si>
    <t>% pacientes en LEQ estructural con prioridad 1 atendidos en &lt;30 días</t>
  </si>
  <si>
    <t xml:space="preserve">Orientación al usuario </t>
  </si>
  <si>
    <t>% primeras consultas que han sido reprogramadas</t>
  </si>
  <si>
    <t xml:space="preserve">% intervenciones programadas realizadas de forma ambulatoria </t>
  </si>
  <si>
    <t xml:space="preserve">% intervenciones programadas que han sido anuladas </t>
  </si>
  <si>
    <t>Uso de recursos. Participación del paciente</t>
  </si>
  <si>
    <t>% pacientes atendidos en urgencias que llegan derivados desde AP</t>
  </si>
  <si>
    <t xml:space="preserve">% primeras  consultas a las que el paciente no acude </t>
  </si>
  <si>
    <t>(1) Se excluye actividad en centros concertados y hospitales vinculados</t>
  </si>
  <si>
    <t>(2) Hospitalización de agudos</t>
  </si>
  <si>
    <t>(3) Las tasas por 1000 habitantes están referidas a la población de Tarjeta Sanitaria asignada a cada Hospital,  con independencia de que hay servicios en algunos hospitales que abarcan una mayor población de referencia que la del hospital en que están ubicados.</t>
  </si>
  <si>
    <t>(4) Las pruebas incluidas son Ecografias, Mamografias, TAC y RMN</t>
  </si>
  <si>
    <t>LEQ:  Lista de espera quirúrgica;  LECEX: Lista de espera de consultas externas</t>
  </si>
  <si>
    <t>GRUPO I</t>
  </si>
  <si>
    <t>GRUPO II</t>
  </si>
  <si>
    <t>GRUPO III-IV</t>
  </si>
  <si>
    <t>H.Santos Reyes</t>
  </si>
  <si>
    <t>H. Medina del Campo</t>
  </si>
  <si>
    <t>CA Zamora</t>
  </si>
  <si>
    <t>HU Rio Hortega</t>
  </si>
  <si>
    <t>HCU de Valladolid</t>
  </si>
  <si>
    <t>Datos por hospitales.  Año 2019.</t>
  </si>
  <si>
    <t>Datos Acumulados de Enero a Diciembre 2019</t>
  </si>
  <si>
    <t>H. Santiago Apostol</t>
  </si>
  <si>
    <t>Actividad asistencial por población (3)</t>
  </si>
  <si>
    <t>Pruebas realizadas (1)</t>
  </si>
  <si>
    <t>Ingresos totales (2)</t>
  </si>
  <si>
    <t>Intervenciones realizadas (1)</t>
  </si>
  <si>
    <t xml:space="preserve">Intervenciones programadas en quirófano/1000 hab </t>
  </si>
  <si>
    <t>Pruebas realizadas/1000 hab (1)</t>
  </si>
  <si>
    <t xml:space="preserve">% primeras consultas preferentes atendidas en  menos de 15 días </t>
  </si>
  <si>
    <t>Urgencias procedentes de AP (4)</t>
  </si>
  <si>
    <t>% pruebas a las que el paciente no acude (4)</t>
  </si>
  <si>
    <t>131,94 *</t>
  </si>
  <si>
    <t>189,17 *</t>
  </si>
  <si>
    <t>48,4 *</t>
  </si>
  <si>
    <t>102,4 *</t>
  </si>
  <si>
    <t>Pacientes en LECEX/1000 hab (5)</t>
  </si>
  <si>
    <t>(5) En los hospitales con *, están incluidos los pacientes pendientes de asignación de fecha de cita.</t>
  </si>
  <si>
    <t>Pacientes en LE Pruebas radiológicas/1000 hab (5)</t>
  </si>
  <si>
    <t>17,8 *</t>
  </si>
  <si>
    <t>35,5 *</t>
  </si>
  <si>
    <t>16,9 *</t>
  </si>
  <si>
    <t>10,5 *</t>
  </si>
  <si>
    <t>9,1 *</t>
  </si>
  <si>
    <t>9,9 *</t>
  </si>
  <si>
    <t>21,7 *</t>
  </si>
  <si>
    <t>49,1 *</t>
  </si>
  <si>
    <t>27,6 *</t>
  </si>
  <si>
    <t>13,7 *</t>
  </si>
  <si>
    <t>45,2 *</t>
  </si>
  <si>
    <t>26,1 *</t>
  </si>
  <si>
    <t>TOTAL 
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</si>
</sst>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i/>
      <sz val="14"/>
      <color theme="9" tint="-0.249977111117893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9" tint="-0.249977111117893"/>
      <name val="Calibri"/>
      <family val="2"/>
      <scheme val="minor"/>
    </font>
    <font>
      <i/>
      <sz val="16"/>
      <color theme="9" tint="-0.249977111117893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7"/>
      <name val="Calibri"/>
      <family val="2"/>
      <scheme val="minor"/>
    </font>
    <font>
      <sz val="27"/>
      <color theme="1"/>
      <name val="Calibri"/>
      <family val="2"/>
      <scheme val="minor"/>
    </font>
    <font>
      <b/>
      <sz val="27"/>
      <color theme="1"/>
      <name val="Calibri"/>
      <family val="2"/>
      <scheme val="minor"/>
    </font>
    <font>
      <sz val="27"/>
      <color rgb="FF92D050"/>
      <name val="Calibri"/>
      <family val="2"/>
      <scheme val="minor"/>
    </font>
    <font>
      <sz val="27"/>
      <color theme="9" tint="-0.249977111117893"/>
      <name val="Calibri"/>
      <family val="2"/>
      <scheme val="minor"/>
    </font>
    <font>
      <i/>
      <sz val="27"/>
      <color theme="1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36"/>
      <name val="Calibri"/>
      <family val="2"/>
      <scheme val="minor"/>
    </font>
    <font>
      <i/>
      <sz val="26"/>
      <color theme="1"/>
      <name val="Calibri"/>
      <family val="2"/>
      <scheme val="minor"/>
    </font>
    <font>
      <b/>
      <i/>
      <sz val="26"/>
      <color theme="9" tint="-0.249977111117893"/>
      <name val="Calibri"/>
      <family val="2"/>
      <scheme val="minor"/>
    </font>
    <font>
      <i/>
      <sz val="26"/>
      <color theme="9" tint="-0.249977111117893"/>
      <name val="Calibri"/>
      <family val="2"/>
      <scheme val="minor"/>
    </font>
    <font>
      <b/>
      <sz val="34"/>
      <name val="Calibri"/>
      <family val="2"/>
      <scheme val="minor"/>
    </font>
    <font>
      <sz val="34"/>
      <name val="Calibri"/>
      <family val="2"/>
      <scheme val="minor"/>
    </font>
    <font>
      <sz val="34"/>
      <color theme="1"/>
      <name val="Calibri"/>
      <family val="2"/>
      <scheme val="minor"/>
    </font>
    <font>
      <b/>
      <sz val="34"/>
      <color theme="0"/>
      <name val="Calibri"/>
      <family val="2"/>
      <scheme val="minor"/>
    </font>
    <font>
      <b/>
      <sz val="34"/>
      <color theme="1"/>
      <name val="Calibri"/>
      <family val="2"/>
      <scheme val="minor"/>
    </font>
    <font>
      <sz val="34"/>
      <color theme="0"/>
      <name val="Calibri"/>
      <family val="2"/>
      <scheme val="minor"/>
    </font>
    <font>
      <b/>
      <sz val="38"/>
      <color rgb="FF990033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E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/>
      <right/>
      <top style="thin">
        <color theme="5" tint="0.59996337778862885"/>
      </top>
      <bottom/>
      <diagonal/>
    </border>
    <border>
      <left style="thin">
        <color theme="5" tint="0.59996337778862885"/>
      </left>
      <right style="thin">
        <color theme="5" tint="0.59996337778862885"/>
      </right>
      <top/>
      <bottom/>
      <diagonal/>
    </border>
    <border>
      <left style="thin">
        <color theme="5" tint="0.59996337778862885"/>
      </left>
      <right/>
      <top style="thin">
        <color theme="5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  <border>
      <left style="thin">
        <color theme="5" tint="0.59996337778862885"/>
      </left>
      <right/>
      <top/>
      <bottom/>
      <diagonal/>
    </border>
    <border>
      <left/>
      <right style="thin">
        <color theme="5" tint="0.59996337778862885"/>
      </right>
      <top/>
      <bottom/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7" fillId="0" borderId="0" xfId="0" applyFont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vertical="top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3" fillId="0" borderId="0" xfId="0" applyNumberFormat="1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wrapText="1"/>
    </xf>
    <xf numFmtId="0" fontId="3" fillId="3" borderId="0" xfId="0" applyFont="1" applyFill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20" fillId="0" borderId="0" xfId="0" applyFont="1"/>
    <xf numFmtId="3" fontId="14" fillId="0" borderId="3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0" fontId="14" fillId="0" borderId="0" xfId="0" applyFont="1"/>
    <xf numFmtId="0" fontId="12" fillId="2" borderId="2" xfId="0" applyFont="1" applyFill="1" applyBorder="1" applyAlignment="1">
      <alignment horizontal="left" vertical="center" wrapText="1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20" fillId="3" borderId="0" xfId="0" applyFont="1" applyFill="1" applyAlignment="1">
      <alignment vertical="center"/>
    </xf>
    <xf numFmtId="0" fontId="22" fillId="3" borderId="0" xfId="0" applyFont="1" applyFill="1" applyAlignment="1">
      <alignment horizontal="left"/>
    </xf>
    <xf numFmtId="0" fontId="20" fillId="0" borderId="0" xfId="0" applyFont="1" applyAlignment="1">
      <alignment horizontal="left" vertical="top"/>
    </xf>
    <xf numFmtId="0" fontId="23" fillId="2" borderId="4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4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3" fillId="2" borderId="6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7" fillId="0" borderId="0" xfId="0" applyFont="1"/>
    <xf numFmtId="0" fontId="29" fillId="0" borderId="0" xfId="0" applyFont="1"/>
    <xf numFmtId="0" fontId="28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6" fillId="0" borderId="0" xfId="0" applyFont="1"/>
    <xf numFmtId="0" fontId="30" fillId="0" borderId="0" xfId="0" applyFont="1"/>
    <xf numFmtId="0" fontId="31" fillId="0" borderId="0" xfId="0" applyFont="1"/>
    <xf numFmtId="0" fontId="32" fillId="2" borderId="3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left" vertical="center"/>
    </xf>
    <xf numFmtId="0" fontId="34" fillId="3" borderId="0" xfId="0" applyFont="1" applyFill="1"/>
    <xf numFmtId="0" fontId="35" fillId="3" borderId="0" xfId="0" applyFont="1" applyFill="1"/>
    <xf numFmtId="0" fontId="36" fillId="3" borderId="0" xfId="0" applyFont="1" applyFill="1"/>
    <xf numFmtId="0" fontId="34" fillId="3" borderId="0" xfId="0" applyFont="1" applyFill="1" applyAlignment="1">
      <alignment vertical="center"/>
    </xf>
    <xf numFmtId="0" fontId="25" fillId="0" borderId="0" xfId="0" applyFont="1"/>
    <xf numFmtId="0" fontId="37" fillId="0" borderId="3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40" fillId="2" borderId="3" xfId="0" applyFont="1" applyFill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/>
    </xf>
    <xf numFmtId="0" fontId="37" fillId="0" borderId="3" xfId="0" applyFont="1" applyBorder="1" applyAlignment="1">
      <alignment vertical="center" wrapText="1"/>
    </xf>
    <xf numFmtId="164" fontId="37" fillId="0" borderId="3" xfId="0" applyNumberFormat="1" applyFont="1" applyBorder="1" applyAlignment="1">
      <alignment horizontal="left" vertical="center"/>
    </xf>
    <xf numFmtId="3" fontId="39" fillId="0" borderId="3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9" fontId="39" fillId="0" borderId="3" xfId="1" applyFont="1" applyBorder="1" applyAlignment="1">
      <alignment horizontal="center" vertical="center"/>
    </xf>
    <xf numFmtId="0" fontId="42" fillId="2" borderId="5" xfId="0" applyFont="1" applyFill="1" applyBorder="1" applyAlignment="1">
      <alignment horizontal="left" vertical="center" wrapText="1"/>
    </xf>
    <xf numFmtId="164" fontId="39" fillId="0" borderId="3" xfId="0" applyNumberFormat="1" applyFont="1" applyBorder="1" applyAlignment="1">
      <alignment horizontal="center" vertical="center"/>
    </xf>
    <xf numFmtId="4" fontId="39" fillId="0" borderId="3" xfId="0" applyNumberFormat="1" applyFont="1" applyBorder="1" applyAlignment="1">
      <alignment horizontal="center" vertical="center"/>
    </xf>
    <xf numFmtId="1" fontId="39" fillId="0" borderId="3" xfId="0" applyNumberFormat="1" applyFont="1" applyBorder="1" applyAlignment="1">
      <alignment horizontal="center" vertical="center"/>
    </xf>
    <xf numFmtId="3" fontId="38" fillId="0" borderId="3" xfId="0" applyNumberFormat="1" applyFont="1" applyBorder="1" applyAlignment="1">
      <alignment horizontal="center" vertical="center"/>
    </xf>
    <xf numFmtId="165" fontId="38" fillId="0" borderId="3" xfId="1" applyNumberFormat="1" applyFont="1" applyBorder="1" applyAlignment="1">
      <alignment horizontal="center" vertical="center"/>
    </xf>
    <xf numFmtId="165" fontId="39" fillId="0" borderId="3" xfId="1" applyNumberFormat="1" applyFont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horizontal="left" vertical="center" wrapText="1"/>
    </xf>
    <xf numFmtId="3" fontId="41" fillId="0" borderId="3" xfId="0" applyNumberFormat="1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9" fontId="41" fillId="0" borderId="3" xfId="1" applyFont="1" applyBorder="1" applyAlignment="1">
      <alignment vertical="center"/>
    </xf>
    <xf numFmtId="164" fontId="41" fillId="0" borderId="3" xfId="0" applyNumberFormat="1" applyFont="1" applyBorder="1" applyAlignment="1">
      <alignment vertical="center"/>
    </xf>
    <xf numFmtId="164" fontId="41" fillId="0" borderId="3" xfId="0" applyNumberFormat="1" applyFont="1" applyBorder="1" applyAlignment="1">
      <alignment horizontal="right" vertical="center"/>
    </xf>
    <xf numFmtId="4" fontId="41" fillId="0" borderId="3" xfId="0" applyNumberFormat="1" applyFont="1" applyBorder="1" applyAlignment="1">
      <alignment vertical="center"/>
    </xf>
    <xf numFmtId="1" fontId="41" fillId="0" borderId="3" xfId="0" applyNumberFormat="1" applyFont="1" applyBorder="1" applyAlignment="1">
      <alignment vertical="center"/>
    </xf>
    <xf numFmtId="165" fontId="41" fillId="0" borderId="3" xfId="1" applyNumberFormat="1" applyFont="1" applyBorder="1" applyAlignment="1">
      <alignment horizontal="right" vertical="center"/>
    </xf>
    <xf numFmtId="9" fontId="41" fillId="0" borderId="3" xfId="1" applyFont="1" applyBorder="1" applyAlignment="1">
      <alignment horizontal="right" vertical="center"/>
    </xf>
    <xf numFmtId="0" fontId="42" fillId="2" borderId="6" xfId="0" applyFont="1" applyFill="1" applyBorder="1" applyAlignment="1">
      <alignment horizontal="right" vertical="center" wrapText="1"/>
    </xf>
    <xf numFmtId="3" fontId="37" fillId="0" borderId="3" xfId="0" applyNumberFormat="1" applyFont="1" applyBorder="1" applyAlignment="1">
      <alignment horizontal="right" vertical="center"/>
    </xf>
    <xf numFmtId="165" fontId="37" fillId="0" borderId="3" xfId="1" applyNumberFormat="1" applyFont="1" applyBorder="1" applyAlignment="1">
      <alignment horizontal="right" vertical="center"/>
    </xf>
    <xf numFmtId="0" fontId="43" fillId="0" borderId="0" xfId="0" applyFont="1" applyAlignment="1">
      <alignment horizontal="left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4" fillId="4" borderId="10" xfId="0" applyFon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center" vertical="center"/>
    </xf>
    <xf numFmtId="0" fontId="44" fillId="4" borderId="11" xfId="0" applyFont="1" applyFill="1" applyBorder="1" applyAlignment="1">
      <alignment horizontal="center" vertical="center"/>
    </xf>
    <xf numFmtId="0" fontId="33" fillId="5" borderId="10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44" fillId="6" borderId="10" xfId="0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horizontal="center" vertical="center"/>
    </xf>
    <xf numFmtId="0" fontId="44" fillId="6" borderId="11" xfId="0" applyFont="1" applyFill="1" applyBorder="1" applyAlignment="1">
      <alignment horizontal="center" vertical="center"/>
    </xf>
    <xf numFmtId="0" fontId="44" fillId="7" borderId="3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44" fillId="4" borderId="15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4" borderId="13" xfId="0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/>
    </xf>
    <xf numFmtId="0" fontId="44" fillId="2" borderId="7" xfId="0" applyFont="1" applyFill="1" applyBorder="1" applyAlignment="1">
      <alignment horizontal="left" vertical="center" wrapText="1"/>
    </xf>
    <xf numFmtId="0" fontId="44" fillId="2" borderId="9" xfId="0" applyFont="1" applyFill="1" applyBorder="1" applyAlignment="1">
      <alignment horizontal="left" vertical="center" wrapText="1"/>
    </xf>
    <xf numFmtId="0" fontId="44" fillId="2" borderId="14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8"/>
  <sheetViews>
    <sheetView showGridLines="0" tabSelected="1" showWhiteSpace="0" topLeftCell="I1" zoomScale="30" zoomScaleNormal="30" zoomScalePageLayoutView="70" workbookViewId="0">
      <selection activeCell="S5" sqref="S5:S7"/>
    </sheetView>
  </sheetViews>
  <sheetFormatPr baseColWidth="10" defaultRowHeight="15" x14ac:dyDescent="0.25"/>
  <cols>
    <col min="1" max="1" width="146.7109375" style="1" customWidth="1"/>
    <col min="2" max="2" width="47.42578125" style="1" customWidth="1"/>
    <col min="3" max="3" width="41.85546875" style="2" customWidth="1"/>
    <col min="4" max="4" width="46.5703125" style="2" customWidth="1"/>
    <col min="5" max="5" width="6.42578125" style="2" customWidth="1"/>
    <col min="6" max="6" width="27.5703125" style="2" customWidth="1"/>
    <col min="7" max="7" width="26.28515625" style="2" customWidth="1"/>
    <col min="8" max="8" width="38.7109375" style="2" customWidth="1"/>
    <col min="9" max="9" width="34.5703125" style="2" customWidth="1"/>
    <col min="10" max="10" width="27.7109375" style="2" customWidth="1"/>
    <col min="11" max="11" width="31.42578125" style="2" customWidth="1"/>
    <col min="12" max="12" width="6.7109375" style="2" customWidth="1"/>
    <col min="13" max="13" width="37.5703125" style="2" customWidth="1"/>
    <col min="14" max="14" width="33.7109375" style="2" customWidth="1"/>
    <col min="15" max="16" width="45.28515625" style="2" customWidth="1"/>
    <col min="17" max="17" width="45.7109375" style="2" customWidth="1"/>
    <col min="18" max="18" width="6.5703125" style="2" customWidth="1"/>
    <col min="19" max="19" width="46.7109375" style="2" customWidth="1"/>
  </cols>
  <sheetData>
    <row r="1" spans="1:19" ht="45" customHeight="1" x14ac:dyDescent="0.25">
      <c r="B1" s="16">
        <v>1835</v>
      </c>
      <c r="C1" s="17">
        <v>431</v>
      </c>
      <c r="D1" s="17">
        <v>958</v>
      </c>
      <c r="E1" s="17"/>
      <c r="F1" s="17">
        <v>3906</v>
      </c>
      <c r="G1" s="17">
        <v>4673</v>
      </c>
      <c r="H1" s="17">
        <v>2630</v>
      </c>
      <c r="I1" s="17">
        <v>1528</v>
      </c>
      <c r="J1" s="17">
        <v>799</v>
      </c>
      <c r="K1" s="17">
        <v>1613</v>
      </c>
      <c r="L1" s="17"/>
      <c r="M1" s="17">
        <v>5664</v>
      </c>
      <c r="N1" s="17">
        <v>15158</v>
      </c>
      <c r="O1" s="17">
        <v>8958</v>
      </c>
      <c r="P1" s="17">
        <v>3594</v>
      </c>
      <c r="Q1" s="17">
        <v>9420</v>
      </c>
      <c r="R1" s="17"/>
      <c r="S1" s="16">
        <v>61167</v>
      </c>
    </row>
    <row r="2" spans="1:19" ht="49.5" x14ac:dyDescent="0.75">
      <c r="A2" s="89" t="s">
        <v>56</v>
      </c>
      <c r="B2" s="18">
        <f>+B1*1000/B8</f>
        <v>43.774899210381925</v>
      </c>
      <c r="C2" s="18">
        <f t="shared" ref="C2:D2" si="0">+C1*1000/C8</f>
        <v>8.4104125200015609</v>
      </c>
      <c r="D2" s="18">
        <f t="shared" si="0"/>
        <v>17.837525834621186</v>
      </c>
      <c r="E2" s="17"/>
      <c r="F2" s="18">
        <f t="shared" ref="F2" si="1">+F1*1000/F8</f>
        <v>26.008789452656814</v>
      </c>
      <c r="G2" s="18">
        <f t="shared" ref="G2" si="2">+G1*1000/G8</f>
        <v>35.489162628916873</v>
      </c>
      <c r="H2" s="18">
        <f t="shared" ref="H2" si="3">+H1*1000/H8</f>
        <v>16.962489035653476</v>
      </c>
      <c r="I2" s="18">
        <f t="shared" ref="I2" si="4">+I1*1000/I8</f>
        <v>10.464893296441389</v>
      </c>
      <c r="J2" s="18">
        <f t="shared" ref="J2" si="5">+J1*1000/J8</f>
        <v>9.1498328065594805</v>
      </c>
      <c r="K2" s="18">
        <f t="shared" ref="K2" si="6">+K1*1000/K8</f>
        <v>9.9498497961298593</v>
      </c>
      <c r="L2" s="17"/>
      <c r="M2" s="18">
        <f t="shared" ref="M2" si="7">+M1*1000/M8</f>
        <v>21.741133118378627</v>
      </c>
      <c r="N2" s="18">
        <f t="shared" ref="N2" si="8">+N1*1000/N8</f>
        <v>49.12958503359468</v>
      </c>
      <c r="O2" s="18">
        <f t="shared" ref="O2" si="9">+O1*1000/O8</f>
        <v>27.590667590667589</v>
      </c>
      <c r="P2" s="18">
        <f t="shared" ref="P2" si="10">+P1*1000/P8</f>
        <v>13.715724998568893</v>
      </c>
      <c r="Q2" s="18">
        <f t="shared" ref="Q2:S2" si="11">+Q1*1000/Q8</f>
        <v>45.216723467575484</v>
      </c>
      <c r="R2" s="17"/>
      <c r="S2" s="18">
        <f t="shared" si="11"/>
        <v>26.102775812375125</v>
      </c>
    </row>
    <row r="4" spans="1:19" s="37" customFormat="1" ht="15" customHeight="1" x14ac:dyDescent="0.45">
      <c r="A4" s="114" t="s">
        <v>57</v>
      </c>
      <c r="B4" s="34"/>
      <c r="C4" s="35"/>
      <c r="D4" s="35"/>
      <c r="E4" s="36"/>
      <c r="F4" s="36"/>
      <c r="G4" s="35"/>
      <c r="H4" s="35"/>
      <c r="I4" s="35"/>
      <c r="J4" s="35"/>
      <c r="K4" s="35"/>
      <c r="L4" s="35"/>
      <c r="M4" s="35"/>
      <c r="N4" s="36"/>
      <c r="O4" s="35"/>
      <c r="P4" s="35"/>
      <c r="Q4" s="35"/>
      <c r="R4" s="35"/>
      <c r="S4" s="35"/>
    </row>
    <row r="5" spans="1:19" s="37" customFormat="1" ht="28.5" customHeight="1" x14ac:dyDescent="0.45">
      <c r="A5" s="115"/>
      <c r="B5" s="93" t="s">
        <v>48</v>
      </c>
      <c r="C5" s="94"/>
      <c r="D5" s="95"/>
      <c r="E5" s="90"/>
      <c r="F5" s="96" t="s">
        <v>49</v>
      </c>
      <c r="G5" s="97"/>
      <c r="H5" s="97"/>
      <c r="I5" s="97"/>
      <c r="J5" s="97"/>
      <c r="K5" s="98"/>
      <c r="L5" s="90"/>
      <c r="M5" s="99" t="s">
        <v>50</v>
      </c>
      <c r="N5" s="100"/>
      <c r="O5" s="100"/>
      <c r="P5" s="100"/>
      <c r="Q5" s="101"/>
      <c r="R5" s="90"/>
      <c r="S5" s="102" t="s">
        <v>87</v>
      </c>
    </row>
    <row r="6" spans="1:19" s="37" customFormat="1" ht="15" customHeight="1" x14ac:dyDescent="0.45">
      <c r="A6" s="115"/>
      <c r="B6" s="103" t="s">
        <v>58</v>
      </c>
      <c r="C6" s="105" t="s">
        <v>51</v>
      </c>
      <c r="D6" s="107" t="s">
        <v>52</v>
      </c>
      <c r="E6" s="91"/>
      <c r="F6" s="109" t="s">
        <v>0</v>
      </c>
      <c r="G6" s="109" t="s">
        <v>2</v>
      </c>
      <c r="H6" s="109" t="s">
        <v>4</v>
      </c>
      <c r="I6" s="109" t="s">
        <v>6</v>
      </c>
      <c r="J6" s="109" t="s">
        <v>7</v>
      </c>
      <c r="K6" s="109" t="s">
        <v>53</v>
      </c>
      <c r="L6" s="91"/>
      <c r="M6" s="111" t="s">
        <v>1</v>
      </c>
      <c r="N6" s="111" t="s">
        <v>3</v>
      </c>
      <c r="O6" s="111" t="s">
        <v>5</v>
      </c>
      <c r="P6" s="111" t="s">
        <v>54</v>
      </c>
      <c r="Q6" s="111" t="s">
        <v>55</v>
      </c>
      <c r="R6" s="91"/>
      <c r="S6" s="102"/>
    </row>
    <row r="7" spans="1:19" s="37" customFormat="1" ht="66.75" customHeight="1" x14ac:dyDescent="0.45">
      <c r="A7" s="116"/>
      <c r="B7" s="104"/>
      <c r="C7" s="106"/>
      <c r="D7" s="108"/>
      <c r="E7" s="91"/>
      <c r="F7" s="110"/>
      <c r="G7" s="110"/>
      <c r="H7" s="110"/>
      <c r="I7" s="110"/>
      <c r="J7" s="110"/>
      <c r="K7" s="110"/>
      <c r="L7" s="91"/>
      <c r="M7" s="112"/>
      <c r="N7" s="112"/>
      <c r="O7" s="112"/>
      <c r="P7" s="112"/>
      <c r="Q7" s="112"/>
      <c r="R7" s="91"/>
      <c r="S7" s="102"/>
    </row>
    <row r="8" spans="1:19" s="26" customFormat="1" ht="24.95" hidden="1" customHeight="1" x14ac:dyDescent="0.35">
      <c r="A8" s="27" t="s">
        <v>8</v>
      </c>
      <c r="B8" s="24">
        <v>41919</v>
      </c>
      <c r="C8" s="24">
        <v>51246</v>
      </c>
      <c r="D8" s="24">
        <v>53707</v>
      </c>
      <c r="E8" s="91"/>
      <c r="F8" s="24">
        <v>150180</v>
      </c>
      <c r="G8" s="24">
        <v>131674</v>
      </c>
      <c r="H8" s="24">
        <v>155048</v>
      </c>
      <c r="I8" s="24">
        <v>146012</v>
      </c>
      <c r="J8" s="24">
        <v>87324</v>
      </c>
      <c r="K8" s="24">
        <v>162113</v>
      </c>
      <c r="L8" s="91"/>
      <c r="M8" s="24">
        <v>260520</v>
      </c>
      <c r="N8" s="24">
        <v>308531</v>
      </c>
      <c r="O8" s="24">
        <v>324675</v>
      </c>
      <c r="P8" s="24">
        <v>262035</v>
      </c>
      <c r="Q8" s="24">
        <v>208330</v>
      </c>
      <c r="R8" s="91"/>
      <c r="S8" s="25">
        <f>SUM(B8:Q8)</f>
        <v>2343314</v>
      </c>
    </row>
    <row r="9" spans="1:19" ht="23.25" hidden="1" customHeight="1" x14ac:dyDescent="0.25">
      <c r="A9" s="12"/>
      <c r="B9" s="14"/>
      <c r="C9" s="14"/>
      <c r="D9" s="14"/>
      <c r="E9" s="91"/>
      <c r="F9" s="13"/>
      <c r="G9" s="14"/>
      <c r="H9" s="14"/>
      <c r="I9" s="14"/>
      <c r="J9" s="14"/>
      <c r="K9" s="14"/>
      <c r="L9" s="91"/>
      <c r="M9" s="14"/>
      <c r="N9" s="14"/>
      <c r="O9" s="14"/>
      <c r="P9" s="14"/>
      <c r="Q9" s="14"/>
      <c r="R9" s="91"/>
      <c r="S9" s="15"/>
    </row>
    <row r="10" spans="1:19" s="41" customFormat="1" ht="56.85" customHeight="1" x14ac:dyDescent="0.25">
      <c r="A10" s="50" t="s">
        <v>9</v>
      </c>
      <c r="B10" s="35"/>
      <c r="C10" s="35"/>
      <c r="D10" s="35"/>
      <c r="E10" s="91"/>
      <c r="F10" s="34"/>
      <c r="G10" s="35"/>
      <c r="H10" s="35"/>
      <c r="I10" s="35"/>
      <c r="J10" s="35"/>
      <c r="K10" s="35"/>
      <c r="L10" s="91"/>
      <c r="M10" s="35"/>
      <c r="N10" s="35"/>
      <c r="O10" s="35"/>
      <c r="P10" s="35"/>
      <c r="Q10" s="35"/>
      <c r="R10" s="91"/>
      <c r="S10" s="40"/>
    </row>
    <row r="11" spans="1:19" s="42" customFormat="1" ht="42.75" customHeight="1" x14ac:dyDescent="0.55000000000000004">
      <c r="A11" s="57" t="s">
        <v>10</v>
      </c>
      <c r="B11" s="64">
        <v>28479</v>
      </c>
      <c r="C11" s="64">
        <v>28759</v>
      </c>
      <c r="D11" s="64">
        <v>28651</v>
      </c>
      <c r="E11" s="91"/>
      <c r="F11" s="64">
        <v>45175</v>
      </c>
      <c r="G11" s="64">
        <v>56861</v>
      </c>
      <c r="H11" s="64">
        <v>49512</v>
      </c>
      <c r="I11" s="64">
        <v>52624</v>
      </c>
      <c r="J11" s="64">
        <v>32981</v>
      </c>
      <c r="K11" s="64">
        <v>72596</v>
      </c>
      <c r="L11" s="91"/>
      <c r="M11" s="64">
        <v>137908</v>
      </c>
      <c r="N11" s="64">
        <v>137248</v>
      </c>
      <c r="O11" s="64">
        <v>155562</v>
      </c>
      <c r="P11" s="64">
        <v>118227</v>
      </c>
      <c r="Q11" s="64">
        <v>101780</v>
      </c>
      <c r="R11" s="91"/>
      <c r="S11" s="77">
        <f>SUM(B11:Q11)</f>
        <v>1046363</v>
      </c>
    </row>
    <row r="12" spans="1:19" s="42" customFormat="1" ht="42.75" customHeight="1" x14ac:dyDescent="0.55000000000000004">
      <c r="A12" s="57" t="s">
        <v>11</v>
      </c>
      <c r="B12" s="65">
        <v>74933</v>
      </c>
      <c r="C12" s="65">
        <v>77345</v>
      </c>
      <c r="D12" s="65">
        <v>85427</v>
      </c>
      <c r="E12" s="91"/>
      <c r="F12" s="65">
        <v>230650</v>
      </c>
      <c r="G12" s="65">
        <v>276291</v>
      </c>
      <c r="H12" s="65">
        <v>356870</v>
      </c>
      <c r="I12" s="65">
        <v>285758</v>
      </c>
      <c r="J12" s="65">
        <v>131233</v>
      </c>
      <c r="K12" s="65">
        <v>243748</v>
      </c>
      <c r="L12" s="91"/>
      <c r="M12" s="65">
        <v>497211</v>
      </c>
      <c r="N12" s="65">
        <v>620966</v>
      </c>
      <c r="O12" s="65">
        <v>567317</v>
      </c>
      <c r="P12" s="65">
        <v>484517</v>
      </c>
      <c r="Q12" s="65">
        <v>442484</v>
      </c>
      <c r="R12" s="91"/>
      <c r="S12" s="77">
        <f>SUM(B12:Q12)</f>
        <v>4374750</v>
      </c>
    </row>
    <row r="13" spans="1:19" s="42" customFormat="1" ht="42.75" customHeight="1" x14ac:dyDescent="0.55000000000000004">
      <c r="A13" s="58" t="s">
        <v>12</v>
      </c>
      <c r="B13" s="64">
        <v>24021</v>
      </c>
      <c r="C13" s="64">
        <v>27451</v>
      </c>
      <c r="D13" s="64">
        <v>28949</v>
      </c>
      <c r="E13" s="91"/>
      <c r="F13" s="64">
        <v>78531</v>
      </c>
      <c r="G13" s="64">
        <v>69429</v>
      </c>
      <c r="H13" s="64">
        <v>91857</v>
      </c>
      <c r="I13" s="64">
        <v>62887</v>
      </c>
      <c r="J13" s="64">
        <v>44734</v>
      </c>
      <c r="K13" s="64">
        <v>80461</v>
      </c>
      <c r="L13" s="91"/>
      <c r="M13" s="64">
        <v>148616</v>
      </c>
      <c r="N13" s="64">
        <v>198149</v>
      </c>
      <c r="O13" s="64">
        <v>176001</v>
      </c>
      <c r="P13" s="64">
        <v>155765</v>
      </c>
      <c r="Q13" s="64">
        <v>137805</v>
      </c>
      <c r="R13" s="91"/>
      <c r="S13" s="77">
        <f>SUM(B13:Q13)</f>
        <v>1324656</v>
      </c>
    </row>
    <row r="14" spans="1:19" s="42" customFormat="1" ht="42.75" customHeight="1" x14ac:dyDescent="0.55000000000000004">
      <c r="A14" s="57" t="s">
        <v>60</v>
      </c>
      <c r="B14" s="66"/>
      <c r="C14" s="66"/>
      <c r="D14" s="66"/>
      <c r="E14" s="91"/>
      <c r="F14" s="66"/>
      <c r="G14" s="66"/>
      <c r="H14" s="66"/>
      <c r="I14" s="66"/>
      <c r="J14" s="66"/>
      <c r="K14" s="66"/>
      <c r="L14" s="91"/>
      <c r="M14" s="66"/>
      <c r="N14" s="66"/>
      <c r="O14" s="66"/>
      <c r="P14" s="66"/>
      <c r="Q14" s="66"/>
      <c r="R14" s="91"/>
      <c r="S14" s="78"/>
    </row>
    <row r="15" spans="1:19" s="42" customFormat="1" ht="42.75" customHeight="1" x14ac:dyDescent="0.55000000000000004">
      <c r="A15" s="58" t="s">
        <v>13</v>
      </c>
      <c r="B15" s="64">
        <v>5831</v>
      </c>
      <c r="C15" s="64">
        <v>9791</v>
      </c>
      <c r="D15" s="64">
        <v>10683</v>
      </c>
      <c r="E15" s="91"/>
      <c r="F15" s="64">
        <v>25428</v>
      </c>
      <c r="G15" s="64">
        <v>13973</v>
      </c>
      <c r="H15" s="64">
        <v>29460</v>
      </c>
      <c r="I15" s="64">
        <v>9992</v>
      </c>
      <c r="J15" s="64">
        <v>8764</v>
      </c>
      <c r="K15" s="64">
        <v>23283</v>
      </c>
      <c r="L15" s="91"/>
      <c r="M15" s="64">
        <v>27272</v>
      </c>
      <c r="N15" s="64">
        <v>42445</v>
      </c>
      <c r="O15" s="64">
        <v>49815</v>
      </c>
      <c r="P15" s="64">
        <v>35751</v>
      </c>
      <c r="Q15" s="64">
        <v>25167</v>
      </c>
      <c r="R15" s="91"/>
      <c r="S15" s="77">
        <f t="shared" ref="S15:S25" si="12">SUM(B15:Q15)</f>
        <v>317655</v>
      </c>
    </row>
    <row r="16" spans="1:19" s="42" customFormat="1" ht="42.75" customHeight="1" x14ac:dyDescent="0.55000000000000004">
      <c r="A16" s="58" t="s">
        <v>14</v>
      </c>
      <c r="B16" s="64">
        <v>2107</v>
      </c>
      <c r="C16" s="64">
        <v>3730</v>
      </c>
      <c r="D16" s="64">
        <v>896</v>
      </c>
      <c r="E16" s="91"/>
      <c r="F16" s="64">
        <v>7855</v>
      </c>
      <c r="G16" s="64">
        <v>2642</v>
      </c>
      <c r="H16" s="64">
        <v>6339</v>
      </c>
      <c r="I16" s="64">
        <v>3337</v>
      </c>
      <c r="J16" s="64">
        <v>5949</v>
      </c>
      <c r="K16" s="64">
        <v>3974</v>
      </c>
      <c r="L16" s="91"/>
      <c r="M16" s="64">
        <v>4792</v>
      </c>
      <c r="N16" s="64">
        <v>9042</v>
      </c>
      <c r="O16" s="64">
        <v>7010</v>
      </c>
      <c r="P16" s="64">
        <v>4796</v>
      </c>
      <c r="Q16" s="64">
        <v>4309</v>
      </c>
      <c r="R16" s="91"/>
      <c r="S16" s="77">
        <f t="shared" si="12"/>
        <v>66778</v>
      </c>
    </row>
    <row r="17" spans="1:19" s="42" customFormat="1" ht="42.75" customHeight="1" x14ac:dyDescent="0.55000000000000004">
      <c r="A17" s="58" t="s">
        <v>15</v>
      </c>
      <c r="B17" s="64">
        <v>4504</v>
      </c>
      <c r="C17" s="64">
        <v>5758</v>
      </c>
      <c r="D17" s="64">
        <v>6061</v>
      </c>
      <c r="E17" s="91"/>
      <c r="F17" s="64">
        <v>15938</v>
      </c>
      <c r="G17" s="64">
        <v>19852</v>
      </c>
      <c r="H17" s="64">
        <v>24055</v>
      </c>
      <c r="I17" s="64">
        <v>16868</v>
      </c>
      <c r="J17" s="64">
        <v>8621</v>
      </c>
      <c r="K17" s="64">
        <v>19006</v>
      </c>
      <c r="L17" s="91"/>
      <c r="M17" s="64">
        <v>22665</v>
      </c>
      <c r="N17" s="64">
        <v>31200</v>
      </c>
      <c r="O17" s="64">
        <v>35338</v>
      </c>
      <c r="P17" s="64">
        <v>27586</v>
      </c>
      <c r="Q17" s="64">
        <v>27354</v>
      </c>
      <c r="R17" s="91"/>
      <c r="S17" s="77">
        <f t="shared" si="12"/>
        <v>264806</v>
      </c>
    </row>
    <row r="18" spans="1:19" s="43" customFormat="1" ht="42.75" customHeight="1" x14ac:dyDescent="0.55000000000000004">
      <c r="A18" s="58" t="s">
        <v>16</v>
      </c>
      <c r="B18" s="64">
        <v>0</v>
      </c>
      <c r="C18" s="64">
        <v>0</v>
      </c>
      <c r="D18" s="64">
        <v>0</v>
      </c>
      <c r="E18" s="91"/>
      <c r="F18" s="64">
        <v>8249</v>
      </c>
      <c r="G18" s="64">
        <v>7261</v>
      </c>
      <c r="H18" s="64">
        <v>14582</v>
      </c>
      <c r="I18" s="64">
        <v>5891</v>
      </c>
      <c r="J18" s="64">
        <v>4896</v>
      </c>
      <c r="K18" s="64">
        <v>6299</v>
      </c>
      <c r="L18" s="91"/>
      <c r="M18" s="64">
        <v>11585</v>
      </c>
      <c r="N18" s="64">
        <v>14463</v>
      </c>
      <c r="O18" s="64">
        <v>19893</v>
      </c>
      <c r="P18" s="64">
        <v>16369</v>
      </c>
      <c r="Q18" s="64">
        <v>21264</v>
      </c>
      <c r="R18" s="91"/>
      <c r="S18" s="77">
        <f t="shared" si="12"/>
        <v>130752</v>
      </c>
    </row>
    <row r="19" spans="1:19" s="43" customFormat="1" ht="42.75" customHeight="1" x14ac:dyDescent="0.55000000000000004">
      <c r="A19" s="57" t="s">
        <v>61</v>
      </c>
      <c r="B19" s="65">
        <v>4746</v>
      </c>
      <c r="C19" s="65">
        <v>4396</v>
      </c>
      <c r="D19" s="65">
        <v>4899</v>
      </c>
      <c r="E19" s="91"/>
      <c r="F19" s="65">
        <v>14138</v>
      </c>
      <c r="G19" s="65">
        <v>14470</v>
      </c>
      <c r="H19" s="65">
        <v>17181</v>
      </c>
      <c r="I19" s="65">
        <v>11975</v>
      </c>
      <c r="J19" s="65">
        <v>7849</v>
      </c>
      <c r="K19" s="65">
        <v>17441</v>
      </c>
      <c r="L19" s="91"/>
      <c r="M19" s="65">
        <v>28429</v>
      </c>
      <c r="N19" s="65">
        <v>34630</v>
      </c>
      <c r="O19" s="65">
        <v>31773</v>
      </c>
      <c r="P19" s="65">
        <v>24883</v>
      </c>
      <c r="Q19" s="65">
        <v>25634</v>
      </c>
      <c r="R19" s="91"/>
      <c r="S19" s="77">
        <f t="shared" si="12"/>
        <v>242444</v>
      </c>
    </row>
    <row r="20" spans="1:19" s="43" customFormat="1" ht="42.75" customHeight="1" x14ac:dyDescent="0.55000000000000004">
      <c r="A20" s="58" t="s">
        <v>17</v>
      </c>
      <c r="B20" s="64">
        <v>1984</v>
      </c>
      <c r="C20" s="64">
        <v>1525</v>
      </c>
      <c r="D20" s="64">
        <v>2183</v>
      </c>
      <c r="E20" s="91"/>
      <c r="F20" s="64">
        <v>7927</v>
      </c>
      <c r="G20" s="64">
        <v>7593</v>
      </c>
      <c r="H20" s="64">
        <v>9583</v>
      </c>
      <c r="I20" s="64">
        <v>5450</v>
      </c>
      <c r="J20" s="64">
        <v>4256</v>
      </c>
      <c r="K20" s="64">
        <v>10515</v>
      </c>
      <c r="L20" s="91"/>
      <c r="M20" s="64">
        <v>14237</v>
      </c>
      <c r="N20" s="64">
        <v>18895</v>
      </c>
      <c r="O20" s="64">
        <v>17131</v>
      </c>
      <c r="P20" s="64">
        <v>13027</v>
      </c>
      <c r="Q20" s="64">
        <v>12189</v>
      </c>
      <c r="R20" s="91"/>
      <c r="S20" s="77">
        <f t="shared" si="12"/>
        <v>126495</v>
      </c>
    </row>
    <row r="21" spans="1:19" s="43" customFormat="1" ht="42.75" customHeight="1" x14ac:dyDescent="0.55000000000000004">
      <c r="A21" s="58" t="s">
        <v>18</v>
      </c>
      <c r="B21" s="64">
        <v>2207</v>
      </c>
      <c r="C21" s="64">
        <v>1873</v>
      </c>
      <c r="D21" s="64">
        <v>2062</v>
      </c>
      <c r="E21" s="91"/>
      <c r="F21" s="64">
        <v>4636</v>
      </c>
      <c r="G21" s="64">
        <v>5406</v>
      </c>
      <c r="H21" s="64">
        <v>6640</v>
      </c>
      <c r="I21" s="64">
        <v>5277</v>
      </c>
      <c r="J21" s="64">
        <v>3016</v>
      </c>
      <c r="K21" s="64">
        <v>6020</v>
      </c>
      <c r="L21" s="91"/>
      <c r="M21" s="64">
        <v>12323</v>
      </c>
      <c r="N21" s="64">
        <v>15501</v>
      </c>
      <c r="O21" s="64">
        <v>14672</v>
      </c>
      <c r="P21" s="64">
        <v>10769</v>
      </c>
      <c r="Q21" s="64">
        <v>14076</v>
      </c>
      <c r="R21" s="91"/>
      <c r="S21" s="77">
        <f t="shared" si="12"/>
        <v>104478</v>
      </c>
    </row>
    <row r="22" spans="1:19" s="43" customFormat="1" ht="42.75" customHeight="1" x14ac:dyDescent="0.55000000000000004">
      <c r="A22" s="59" t="s">
        <v>19</v>
      </c>
      <c r="B22" s="64">
        <v>270</v>
      </c>
      <c r="C22" s="64">
        <v>632</v>
      </c>
      <c r="D22" s="64">
        <v>416</v>
      </c>
      <c r="E22" s="91"/>
      <c r="F22" s="64">
        <v>514</v>
      </c>
      <c r="G22" s="64">
        <v>711</v>
      </c>
      <c r="H22" s="64">
        <v>537</v>
      </c>
      <c r="I22" s="64">
        <v>720</v>
      </c>
      <c r="J22" s="64">
        <v>238</v>
      </c>
      <c r="K22" s="64">
        <v>508</v>
      </c>
      <c r="L22" s="91"/>
      <c r="M22" s="64">
        <v>703</v>
      </c>
      <c r="N22" s="64">
        <v>1320</v>
      </c>
      <c r="O22" s="64">
        <v>1101</v>
      </c>
      <c r="P22" s="64">
        <v>855</v>
      </c>
      <c r="Q22" s="64">
        <v>762</v>
      </c>
      <c r="R22" s="91"/>
      <c r="S22" s="77">
        <f t="shared" si="12"/>
        <v>9287</v>
      </c>
    </row>
    <row r="23" spans="1:19" s="42" customFormat="1" ht="42.75" customHeight="1" x14ac:dyDescent="0.55000000000000004">
      <c r="A23" s="59" t="s">
        <v>20</v>
      </c>
      <c r="B23" s="64">
        <v>0</v>
      </c>
      <c r="C23" s="64">
        <v>0</v>
      </c>
      <c r="D23" s="64">
        <v>0</v>
      </c>
      <c r="E23" s="91"/>
      <c r="F23" s="64">
        <v>363</v>
      </c>
      <c r="G23" s="64">
        <v>267</v>
      </c>
      <c r="H23" s="64">
        <v>164</v>
      </c>
      <c r="I23" s="64">
        <v>145</v>
      </c>
      <c r="J23" s="64">
        <v>122</v>
      </c>
      <c r="K23" s="64">
        <v>125</v>
      </c>
      <c r="L23" s="91"/>
      <c r="M23" s="64">
        <v>842</v>
      </c>
      <c r="N23" s="64">
        <v>231</v>
      </c>
      <c r="O23" s="64">
        <v>358</v>
      </c>
      <c r="P23" s="64">
        <v>234</v>
      </c>
      <c r="Q23" s="64">
        <v>254</v>
      </c>
      <c r="R23" s="91"/>
      <c r="S23" s="77">
        <f t="shared" si="12"/>
        <v>3105</v>
      </c>
    </row>
    <row r="24" spans="1:19" s="42" customFormat="1" ht="42.75" customHeight="1" x14ac:dyDescent="0.55000000000000004">
      <c r="A24" s="59" t="s">
        <v>21</v>
      </c>
      <c r="B24" s="64">
        <v>339</v>
      </c>
      <c r="C24" s="64">
        <v>419</v>
      </c>
      <c r="D24" s="64">
        <v>300</v>
      </c>
      <c r="E24" s="91"/>
      <c r="F24" s="64">
        <v>960</v>
      </c>
      <c r="G24" s="64">
        <v>663</v>
      </c>
      <c r="H24" s="64">
        <v>979</v>
      </c>
      <c r="I24" s="64">
        <v>971</v>
      </c>
      <c r="J24" s="64">
        <v>649</v>
      </c>
      <c r="K24" s="64">
        <v>1032</v>
      </c>
      <c r="L24" s="91"/>
      <c r="M24" s="64">
        <v>1826</v>
      </c>
      <c r="N24" s="64">
        <v>1986</v>
      </c>
      <c r="O24" s="64">
        <v>2040</v>
      </c>
      <c r="P24" s="64">
        <v>1852</v>
      </c>
      <c r="Q24" s="64">
        <v>1293</v>
      </c>
      <c r="R24" s="91"/>
      <c r="S24" s="77">
        <f t="shared" si="12"/>
        <v>15309</v>
      </c>
    </row>
    <row r="25" spans="1:19" s="44" customFormat="1" ht="42.75" customHeight="1" x14ac:dyDescent="0.55000000000000004">
      <c r="A25" s="59" t="s">
        <v>22</v>
      </c>
      <c r="B25" s="64">
        <v>0</v>
      </c>
      <c r="C25" s="64">
        <v>0</v>
      </c>
      <c r="D25" s="64">
        <v>0</v>
      </c>
      <c r="E25" s="91"/>
      <c r="F25" s="64">
        <v>427</v>
      </c>
      <c r="G25" s="64">
        <v>548</v>
      </c>
      <c r="H25" s="64">
        <v>826</v>
      </c>
      <c r="I25" s="64">
        <v>827</v>
      </c>
      <c r="J25" s="64">
        <v>489</v>
      </c>
      <c r="K25" s="64">
        <v>445</v>
      </c>
      <c r="L25" s="91"/>
      <c r="M25" s="64">
        <v>1628</v>
      </c>
      <c r="N25" s="64">
        <v>2047</v>
      </c>
      <c r="O25" s="64">
        <v>2672</v>
      </c>
      <c r="P25" s="64">
        <v>1195</v>
      </c>
      <c r="Q25" s="64">
        <v>4352</v>
      </c>
      <c r="R25" s="91"/>
      <c r="S25" s="77">
        <f t="shared" si="12"/>
        <v>15456</v>
      </c>
    </row>
    <row r="26" spans="1:19" s="42" customFormat="1" ht="42.75" customHeight="1" x14ac:dyDescent="0.55000000000000004">
      <c r="A26" s="57" t="s">
        <v>62</v>
      </c>
      <c r="B26" s="64"/>
      <c r="C26" s="64"/>
      <c r="D26" s="64"/>
      <c r="E26" s="91"/>
      <c r="F26" s="64"/>
      <c r="G26" s="64"/>
      <c r="H26" s="64"/>
      <c r="I26" s="64"/>
      <c r="J26" s="64"/>
      <c r="K26" s="64"/>
      <c r="L26" s="91"/>
      <c r="M26" s="64"/>
      <c r="N26" s="64"/>
      <c r="O26" s="64"/>
      <c r="P26" s="64"/>
      <c r="Q26" s="64"/>
      <c r="R26" s="91"/>
      <c r="S26" s="77"/>
    </row>
    <row r="27" spans="1:19" s="42" customFormat="1" ht="71.25" customHeight="1" x14ac:dyDescent="0.55000000000000004">
      <c r="A27" s="58" t="s">
        <v>23</v>
      </c>
      <c r="B27" s="64">
        <v>2245</v>
      </c>
      <c r="C27" s="64">
        <v>2564</v>
      </c>
      <c r="D27" s="64">
        <v>3962</v>
      </c>
      <c r="E27" s="91"/>
      <c r="F27" s="64">
        <v>8287</v>
      </c>
      <c r="G27" s="64">
        <v>8786</v>
      </c>
      <c r="H27" s="64">
        <v>11475</v>
      </c>
      <c r="I27" s="64">
        <v>8338</v>
      </c>
      <c r="J27" s="64">
        <v>5660</v>
      </c>
      <c r="K27" s="64">
        <v>9678</v>
      </c>
      <c r="L27" s="91"/>
      <c r="M27" s="64">
        <v>19316</v>
      </c>
      <c r="N27" s="64">
        <v>19689</v>
      </c>
      <c r="O27" s="64">
        <v>23426</v>
      </c>
      <c r="P27" s="64">
        <v>14940</v>
      </c>
      <c r="Q27" s="64">
        <v>18525</v>
      </c>
      <c r="R27" s="91"/>
      <c r="S27" s="77">
        <f>SUM(B27:Q27)</f>
        <v>156891</v>
      </c>
    </row>
    <row r="28" spans="1:19" s="42" customFormat="1" ht="78.75" customHeight="1" x14ac:dyDescent="0.55000000000000004">
      <c r="A28" s="58" t="s">
        <v>24</v>
      </c>
      <c r="B28" s="67">
        <v>0.80935412026726061</v>
      </c>
      <c r="C28" s="67">
        <v>0.84594383775351012</v>
      </c>
      <c r="D28" s="67">
        <v>0.90484603735487124</v>
      </c>
      <c r="E28" s="91"/>
      <c r="F28" s="67">
        <v>0.87558827078556778</v>
      </c>
      <c r="G28" s="67">
        <v>0.81948554518552241</v>
      </c>
      <c r="H28" s="67">
        <v>0.85577342047930283</v>
      </c>
      <c r="I28" s="67">
        <v>0.85116334852482611</v>
      </c>
      <c r="J28" s="67">
        <v>0.86042402826855124</v>
      </c>
      <c r="K28" s="67">
        <v>0.84190948543087418</v>
      </c>
      <c r="L28" s="91"/>
      <c r="M28" s="67">
        <v>0.86518948022364883</v>
      </c>
      <c r="N28" s="67">
        <v>0.86809893849357511</v>
      </c>
      <c r="O28" s="67">
        <v>0.83471356612311109</v>
      </c>
      <c r="P28" s="67">
        <v>0.86921017402945111</v>
      </c>
      <c r="Q28" s="67">
        <v>0.84070175438596495</v>
      </c>
      <c r="R28" s="91"/>
      <c r="S28" s="79">
        <v>0.85543765745051104</v>
      </c>
    </row>
    <row r="29" spans="1:19" s="42" customFormat="1" ht="78.75" customHeight="1" x14ac:dyDescent="0.55000000000000004">
      <c r="A29" s="58" t="s">
        <v>25</v>
      </c>
      <c r="B29" s="64">
        <v>5199</v>
      </c>
      <c r="C29" s="64">
        <v>6981</v>
      </c>
      <c r="D29" s="64">
        <v>2184</v>
      </c>
      <c r="E29" s="91"/>
      <c r="F29" s="64">
        <v>11247</v>
      </c>
      <c r="G29" s="64">
        <v>5846</v>
      </c>
      <c r="H29" s="64">
        <v>9718</v>
      </c>
      <c r="I29" s="64">
        <v>7960</v>
      </c>
      <c r="J29" s="64">
        <v>1613</v>
      </c>
      <c r="K29" s="64">
        <v>5783</v>
      </c>
      <c r="L29" s="91"/>
      <c r="M29" s="64">
        <v>2495</v>
      </c>
      <c r="N29" s="64">
        <v>16975</v>
      </c>
      <c r="O29" s="64">
        <v>19059</v>
      </c>
      <c r="P29" s="64">
        <v>12191</v>
      </c>
      <c r="Q29" s="64">
        <v>26220</v>
      </c>
      <c r="R29" s="91"/>
      <c r="S29" s="77">
        <f>SUM(B29:Q29)</f>
        <v>133471</v>
      </c>
    </row>
    <row r="30" spans="1:19" s="37" customFormat="1" ht="56.85" customHeight="1" x14ac:dyDescent="0.45">
      <c r="A30" s="60" t="s">
        <v>59</v>
      </c>
      <c r="B30" s="68"/>
      <c r="C30" s="68"/>
      <c r="D30" s="68"/>
      <c r="E30" s="91"/>
      <c r="F30" s="75"/>
      <c r="G30" s="68"/>
      <c r="H30" s="68"/>
      <c r="I30" s="68"/>
      <c r="J30" s="68"/>
      <c r="K30" s="68"/>
      <c r="L30" s="91"/>
      <c r="M30" s="68"/>
      <c r="N30" s="68"/>
      <c r="O30" s="68"/>
      <c r="P30" s="68"/>
      <c r="Q30" s="68"/>
      <c r="R30" s="91"/>
      <c r="S30" s="76"/>
    </row>
    <row r="31" spans="1:19" s="42" customFormat="1" ht="42.6" customHeight="1" x14ac:dyDescent="0.55000000000000004">
      <c r="A31" s="57" t="s">
        <v>26</v>
      </c>
      <c r="B31" s="69">
        <f>(B11*1000)/B8</f>
        <v>679.38166463894652</v>
      </c>
      <c r="C31" s="69">
        <f>(C11*1000)/C8</f>
        <v>561.19502009912969</v>
      </c>
      <c r="D31" s="69">
        <f>(D11*1000)/D8</f>
        <v>533.46863537341505</v>
      </c>
      <c r="E31" s="91"/>
      <c r="F31" s="69">
        <f t="shared" ref="F31:K31" si="13">(F11*1000)/F8</f>
        <v>300.80569982687445</v>
      </c>
      <c r="G31" s="69">
        <f t="shared" si="13"/>
        <v>431.83164481978218</v>
      </c>
      <c r="H31" s="69">
        <f t="shared" si="13"/>
        <v>319.3333677312832</v>
      </c>
      <c r="I31" s="69">
        <f t="shared" si="13"/>
        <v>360.40873352875104</v>
      </c>
      <c r="J31" s="69">
        <f t="shared" si="13"/>
        <v>377.68540149328936</v>
      </c>
      <c r="K31" s="69">
        <f t="shared" si="13"/>
        <v>447.81109473021905</v>
      </c>
      <c r="L31" s="91"/>
      <c r="M31" s="69">
        <f>(M11*1000)/M8</f>
        <v>529.35667127283898</v>
      </c>
      <c r="N31" s="69">
        <f>(N11*1000)/N8</f>
        <v>444.84346791732435</v>
      </c>
      <c r="O31" s="69">
        <f>(O11*1000)/O8</f>
        <v>479.13143913143915</v>
      </c>
      <c r="P31" s="69">
        <f>(P11*1000)/P8</f>
        <v>451.18781842120325</v>
      </c>
      <c r="Q31" s="69">
        <f>(Q11*1000)/Q8</f>
        <v>488.55181682906925</v>
      </c>
      <c r="R31" s="91"/>
      <c r="S31" s="80">
        <f>(S11*1000)/S8</f>
        <v>446.53128005892512</v>
      </c>
    </row>
    <row r="32" spans="1:19" s="42" customFormat="1" ht="42.6" customHeight="1" x14ac:dyDescent="0.55000000000000004">
      <c r="A32" s="57" t="s">
        <v>27</v>
      </c>
      <c r="B32" s="69">
        <f>(B19*1000)/B8</f>
        <v>113.21834967437201</v>
      </c>
      <c r="C32" s="69">
        <f>(C19*1000)/C8</f>
        <v>85.782304960387151</v>
      </c>
      <c r="D32" s="69">
        <f>(D19*1000)/D8</f>
        <v>91.217159774331094</v>
      </c>
      <c r="E32" s="91"/>
      <c r="F32" s="69">
        <f t="shared" ref="F32:K32" si="14">(F19*1000)/F8</f>
        <v>94.140364895458788</v>
      </c>
      <c r="G32" s="69">
        <f t="shared" si="14"/>
        <v>109.89261357595274</v>
      </c>
      <c r="H32" s="69">
        <f t="shared" si="14"/>
        <v>110.81084567359785</v>
      </c>
      <c r="I32" s="69">
        <f t="shared" si="14"/>
        <v>82.013807084349239</v>
      </c>
      <c r="J32" s="69">
        <f t="shared" si="14"/>
        <v>89.883651687966648</v>
      </c>
      <c r="K32" s="69">
        <f t="shared" si="14"/>
        <v>107.58544965548722</v>
      </c>
      <c r="L32" s="91"/>
      <c r="M32" s="69">
        <f>(M19*1000)/M8</f>
        <v>109.12405957316138</v>
      </c>
      <c r="N32" s="69">
        <f>(N19*1000)/N8</f>
        <v>112.24155757444147</v>
      </c>
      <c r="O32" s="69">
        <f>(O19*1000)/O8</f>
        <v>97.860937860937867</v>
      </c>
      <c r="P32" s="69">
        <f>(P19*1000)/P8</f>
        <v>94.96059686683077</v>
      </c>
      <c r="Q32" s="69">
        <f>(Q19*1000)/Q8</f>
        <v>123.04516872269956</v>
      </c>
      <c r="R32" s="91"/>
      <c r="S32" s="81">
        <f>(S19*1000)/S8</f>
        <v>103.46202002804576</v>
      </c>
    </row>
    <row r="33" spans="1:19" s="42" customFormat="1" ht="42.6" customHeight="1" x14ac:dyDescent="0.55000000000000004">
      <c r="A33" s="61" t="s">
        <v>63</v>
      </c>
      <c r="B33" s="69">
        <f>(B27*1000)/B8</f>
        <v>53.555666881366442</v>
      </c>
      <c r="C33" s="69">
        <f>(C27*1000)/C8</f>
        <v>50.033173320844554</v>
      </c>
      <c r="D33" s="69">
        <f>(D27*1000)/D8</f>
        <v>73.770644422514749</v>
      </c>
      <c r="E33" s="91"/>
      <c r="F33" s="69">
        <f t="shared" ref="F33:K33" si="15">(F27*1000)/F8</f>
        <v>55.180450126514849</v>
      </c>
      <c r="G33" s="69">
        <f t="shared" si="15"/>
        <v>66.725397572793412</v>
      </c>
      <c r="H33" s="69">
        <f t="shared" si="15"/>
        <v>74.009339043393013</v>
      </c>
      <c r="I33" s="69">
        <f t="shared" si="15"/>
        <v>57.104895488042082</v>
      </c>
      <c r="J33" s="69">
        <f t="shared" si="15"/>
        <v>64.816087215427601</v>
      </c>
      <c r="K33" s="69">
        <f t="shared" si="15"/>
        <v>59.699098776779159</v>
      </c>
      <c r="L33" s="91"/>
      <c r="M33" s="69">
        <f>(M27*1000)/M8</f>
        <v>74.144019653001692</v>
      </c>
      <c r="N33" s="69">
        <f>(N27*1000)/N8</f>
        <v>63.81530543122085</v>
      </c>
      <c r="O33" s="69">
        <f>(O27*1000)/O8</f>
        <v>72.152152152152155</v>
      </c>
      <c r="P33" s="69">
        <f>(P27*1000)/P8</f>
        <v>57.01528421775717</v>
      </c>
      <c r="Q33" s="69">
        <f>(Q27*1000)/Q8</f>
        <v>88.92142274276388</v>
      </c>
      <c r="R33" s="91"/>
      <c r="S33" s="81">
        <f>(S27*1000)/S8</f>
        <v>66.952614971787824</v>
      </c>
    </row>
    <row r="34" spans="1:19" s="42" customFormat="1" ht="42.6" customHeight="1" x14ac:dyDescent="0.55000000000000004">
      <c r="A34" s="57" t="s">
        <v>28</v>
      </c>
      <c r="B34" s="69">
        <f>(B13*1000)/B8</f>
        <v>573.03370786516859</v>
      </c>
      <c r="C34" s="69">
        <f>(C13*1000)/C8</f>
        <v>535.67107676696719</v>
      </c>
      <c r="D34" s="69">
        <f>(D13*1000)/D8</f>
        <v>539.0172603198838</v>
      </c>
      <c r="E34" s="91"/>
      <c r="F34" s="69">
        <f t="shared" ref="F34:K34" si="16">(F13*1000)/F8</f>
        <v>522.91250499400724</v>
      </c>
      <c r="G34" s="69">
        <f t="shared" si="16"/>
        <v>527.27949329404441</v>
      </c>
      <c r="H34" s="69">
        <f t="shared" si="16"/>
        <v>592.44234043650999</v>
      </c>
      <c r="I34" s="69">
        <f t="shared" si="16"/>
        <v>430.69747691970525</v>
      </c>
      <c r="J34" s="69">
        <f t="shared" si="16"/>
        <v>512.27612111217991</v>
      </c>
      <c r="K34" s="69">
        <f t="shared" si="16"/>
        <v>496.32663635858938</v>
      </c>
      <c r="L34" s="91"/>
      <c r="M34" s="69">
        <f>(M13*1000)/M8</f>
        <v>570.4590818363273</v>
      </c>
      <c r="N34" s="69">
        <f>(N13*1000)/N8</f>
        <v>642.23368154253546</v>
      </c>
      <c r="O34" s="69">
        <f>(O13*1000)/O8</f>
        <v>542.08362208362212</v>
      </c>
      <c r="P34" s="69">
        <f>(P13*1000)/P8</f>
        <v>594.4434903734234</v>
      </c>
      <c r="Q34" s="69">
        <f>(Q13*1000)/Q8</f>
        <v>661.47458359333746</v>
      </c>
      <c r="R34" s="91"/>
      <c r="S34" s="80">
        <f>(S13*1000)/S8</f>
        <v>565.29171933424198</v>
      </c>
    </row>
    <row r="35" spans="1:19" s="42" customFormat="1" ht="42.6" customHeight="1" x14ac:dyDescent="0.55000000000000004">
      <c r="A35" s="57" t="s">
        <v>64</v>
      </c>
      <c r="B35" s="70"/>
      <c r="C35" s="70"/>
      <c r="D35" s="70"/>
      <c r="E35" s="91"/>
      <c r="F35" s="70"/>
      <c r="G35" s="70"/>
      <c r="H35" s="70"/>
      <c r="I35" s="70"/>
      <c r="J35" s="70"/>
      <c r="K35" s="70"/>
      <c r="L35" s="91"/>
      <c r="M35" s="70"/>
      <c r="N35" s="70"/>
      <c r="O35" s="70"/>
      <c r="P35" s="70"/>
      <c r="Q35" s="70"/>
      <c r="R35" s="91"/>
      <c r="S35" s="82"/>
    </row>
    <row r="36" spans="1:19" s="45" customFormat="1" ht="42.6" customHeight="1" x14ac:dyDescent="0.55000000000000004">
      <c r="A36" s="58" t="s">
        <v>13</v>
      </c>
      <c r="B36" s="69">
        <f t="shared" ref="B36:D39" si="17">(B15*1000)/B$8</f>
        <v>139.10160070612372</v>
      </c>
      <c r="C36" s="69">
        <f t="shared" si="17"/>
        <v>191.05881434648558</v>
      </c>
      <c r="D36" s="69">
        <f t="shared" si="17"/>
        <v>198.91261846686652</v>
      </c>
      <c r="E36" s="91"/>
      <c r="F36" s="69">
        <f t="shared" ref="F36:K39" si="18">(F15*1000)/F$8</f>
        <v>169.31681981622054</v>
      </c>
      <c r="G36" s="69">
        <f t="shared" si="18"/>
        <v>106.11814025547945</v>
      </c>
      <c r="H36" s="69">
        <f t="shared" si="18"/>
        <v>190.00567566173055</v>
      </c>
      <c r="I36" s="69">
        <f t="shared" si="18"/>
        <v>68.432731556310443</v>
      </c>
      <c r="J36" s="69">
        <f t="shared" si="18"/>
        <v>100.36187073427695</v>
      </c>
      <c r="K36" s="69">
        <f t="shared" si="18"/>
        <v>143.62204141555583</v>
      </c>
      <c r="L36" s="91"/>
      <c r="M36" s="69">
        <f t="shared" ref="M36:Q39" si="19">(M15*1000)/M$8</f>
        <v>104.68294180869032</v>
      </c>
      <c r="N36" s="69">
        <f t="shared" si="19"/>
        <v>137.57126512408803</v>
      </c>
      <c r="O36" s="69">
        <f t="shared" si="19"/>
        <v>153.43035343035342</v>
      </c>
      <c r="P36" s="69">
        <f t="shared" si="19"/>
        <v>136.43597229377755</v>
      </c>
      <c r="Q36" s="69">
        <f t="shared" si="19"/>
        <v>120.80353285652571</v>
      </c>
      <c r="R36" s="91"/>
      <c r="S36" s="81">
        <f>(S15*1000)/S$8</f>
        <v>135.55801740611801</v>
      </c>
    </row>
    <row r="37" spans="1:19" s="42" customFormat="1" ht="42.6" customHeight="1" x14ac:dyDescent="0.55000000000000004">
      <c r="A37" s="58" t="s">
        <v>14</v>
      </c>
      <c r="B37" s="69">
        <f t="shared" si="17"/>
        <v>50.263603616498486</v>
      </c>
      <c r="C37" s="69">
        <f t="shared" si="17"/>
        <v>72.786168676579635</v>
      </c>
      <c r="D37" s="69">
        <f t="shared" si="17"/>
        <v>16.683113933006872</v>
      </c>
      <c r="E37" s="91"/>
      <c r="F37" s="69">
        <f t="shared" si="18"/>
        <v>52.303901984285524</v>
      </c>
      <c r="G37" s="69">
        <f t="shared" si="18"/>
        <v>20.064705256922398</v>
      </c>
      <c r="H37" s="69">
        <f t="shared" si="18"/>
        <v>40.884113306846913</v>
      </c>
      <c r="I37" s="69">
        <f t="shared" si="18"/>
        <v>22.854285949100074</v>
      </c>
      <c r="J37" s="69">
        <f t="shared" si="18"/>
        <v>68.125601209289542</v>
      </c>
      <c r="K37" s="69">
        <f t="shared" si="18"/>
        <v>24.513765089783053</v>
      </c>
      <c r="L37" s="91"/>
      <c r="M37" s="69">
        <f t="shared" si="19"/>
        <v>18.393981268232764</v>
      </c>
      <c r="N37" s="69">
        <f t="shared" si="19"/>
        <v>29.306617487383765</v>
      </c>
      <c r="O37" s="69">
        <f t="shared" si="19"/>
        <v>21.590821590821591</v>
      </c>
      <c r="P37" s="69">
        <f t="shared" si="19"/>
        <v>18.302898467761942</v>
      </c>
      <c r="Q37" s="69">
        <f t="shared" si="19"/>
        <v>20.683530936494982</v>
      </c>
      <c r="R37" s="91"/>
      <c r="S37" s="81">
        <f>(S16*1000)/S$8</f>
        <v>28.497247914705412</v>
      </c>
    </row>
    <row r="38" spans="1:19" s="42" customFormat="1" ht="42.6" customHeight="1" x14ac:dyDescent="0.55000000000000004">
      <c r="A38" s="58" t="s">
        <v>15</v>
      </c>
      <c r="B38" s="69">
        <f t="shared" si="17"/>
        <v>107.44531119540065</v>
      </c>
      <c r="C38" s="69">
        <f t="shared" si="17"/>
        <v>112.35998907231784</v>
      </c>
      <c r="D38" s="69">
        <f t="shared" si="17"/>
        <v>112.85307315619937</v>
      </c>
      <c r="E38" s="91"/>
      <c r="F38" s="69">
        <f t="shared" si="18"/>
        <v>106.12598215474763</v>
      </c>
      <c r="G38" s="69">
        <f t="shared" si="18"/>
        <v>150.76628643467959</v>
      </c>
      <c r="H38" s="69">
        <f t="shared" si="18"/>
        <v>155.14550332800164</v>
      </c>
      <c r="I38" s="69">
        <f t="shared" si="18"/>
        <v>115.52475139029669</v>
      </c>
      <c r="J38" s="69">
        <f t="shared" si="18"/>
        <v>98.724291145618622</v>
      </c>
      <c r="K38" s="69">
        <f t="shared" si="18"/>
        <v>117.23920968707013</v>
      </c>
      <c r="L38" s="91"/>
      <c r="M38" s="69">
        <f t="shared" si="19"/>
        <v>86.999078765545832</v>
      </c>
      <c r="N38" s="69">
        <f t="shared" si="19"/>
        <v>101.12436027498048</v>
      </c>
      <c r="O38" s="69">
        <f t="shared" si="19"/>
        <v>108.84114884114884</v>
      </c>
      <c r="P38" s="69">
        <f t="shared" si="19"/>
        <v>105.27601274638884</v>
      </c>
      <c r="Q38" s="69">
        <f t="shared" si="19"/>
        <v>131.30130082081314</v>
      </c>
      <c r="R38" s="91"/>
      <c r="S38" s="81">
        <f>(S17*1000)/S$8</f>
        <v>113.00491526103629</v>
      </c>
    </row>
    <row r="39" spans="1:19" s="42" customFormat="1" ht="42.6" customHeight="1" x14ac:dyDescent="0.55000000000000004">
      <c r="A39" s="58" t="s">
        <v>16</v>
      </c>
      <c r="B39" s="69">
        <f t="shared" si="17"/>
        <v>0</v>
      </c>
      <c r="C39" s="69">
        <f t="shared" si="17"/>
        <v>0</v>
      </c>
      <c r="D39" s="69">
        <f t="shared" si="17"/>
        <v>0</v>
      </c>
      <c r="E39" s="91"/>
      <c r="F39" s="69">
        <f t="shared" si="18"/>
        <v>54.927420428818749</v>
      </c>
      <c r="G39" s="69">
        <f t="shared" si="18"/>
        <v>55.143764144781812</v>
      </c>
      <c r="H39" s="69">
        <f t="shared" si="18"/>
        <v>94.048294721634591</v>
      </c>
      <c r="I39" s="69">
        <f t="shared" si="18"/>
        <v>40.345998958989675</v>
      </c>
      <c r="J39" s="69">
        <f t="shared" si="18"/>
        <v>56.067060601896387</v>
      </c>
      <c r="K39" s="69">
        <f t="shared" si="18"/>
        <v>38.85561306002603</v>
      </c>
      <c r="L39" s="91"/>
      <c r="M39" s="69">
        <f t="shared" si="19"/>
        <v>44.468754798096114</v>
      </c>
      <c r="N39" s="69">
        <f t="shared" si="19"/>
        <v>46.876975085161618</v>
      </c>
      <c r="O39" s="69">
        <f t="shared" si="19"/>
        <v>61.270501270501271</v>
      </c>
      <c r="P39" s="69">
        <f t="shared" si="19"/>
        <v>62.46875417406072</v>
      </c>
      <c r="Q39" s="69">
        <f t="shared" si="19"/>
        <v>102.06883310132962</v>
      </c>
      <c r="R39" s="91"/>
      <c r="S39" s="81">
        <f>(S18*1000)/S$8</f>
        <v>55.797899897324896</v>
      </c>
    </row>
    <row r="40" spans="1:19" s="22" customFormat="1" ht="56.85" customHeight="1" x14ac:dyDescent="0.4">
      <c r="A40" s="60" t="s">
        <v>29</v>
      </c>
      <c r="B40" s="68"/>
      <c r="C40" s="68"/>
      <c r="D40" s="68"/>
      <c r="E40" s="91"/>
      <c r="F40" s="75"/>
      <c r="G40" s="68"/>
      <c r="H40" s="68"/>
      <c r="I40" s="68"/>
      <c r="J40" s="68"/>
      <c r="K40" s="68"/>
      <c r="L40" s="91"/>
      <c r="M40" s="68"/>
      <c r="N40" s="68"/>
      <c r="O40" s="68"/>
      <c r="P40" s="68"/>
      <c r="Q40" s="68"/>
      <c r="R40" s="91"/>
      <c r="S40" s="76"/>
    </row>
    <row r="41" spans="1:19" s="42" customFormat="1" ht="42.6" customHeight="1" x14ac:dyDescent="0.55000000000000004">
      <c r="A41" s="62" t="s">
        <v>30</v>
      </c>
      <c r="B41" s="69">
        <v>18.702736229394784</v>
      </c>
      <c r="C41" s="69">
        <v>11.025250751278149</v>
      </c>
      <c r="D41" s="69">
        <v>14.057757834174316</v>
      </c>
      <c r="E41" s="91"/>
      <c r="F41" s="69">
        <v>7.1580769742975097</v>
      </c>
      <c r="G41" s="69">
        <v>17.983808496741954</v>
      </c>
      <c r="H41" s="69">
        <v>6.5786079149682681</v>
      </c>
      <c r="I41" s="69">
        <v>9.937539380324905</v>
      </c>
      <c r="J41" s="69">
        <v>9.5506389995877417</v>
      </c>
      <c r="K41" s="69">
        <v>12.49128694182453</v>
      </c>
      <c r="L41" s="91"/>
      <c r="M41" s="69">
        <v>21.407185628742514</v>
      </c>
      <c r="N41" s="69">
        <v>19.761385403735765</v>
      </c>
      <c r="O41" s="69">
        <v>20.007700007700009</v>
      </c>
      <c r="P41" s="69">
        <v>13.238689488045489</v>
      </c>
      <c r="Q41" s="69">
        <v>13.430614889838237</v>
      </c>
      <c r="R41" s="91"/>
      <c r="S41" s="80">
        <v>15.070110109016547</v>
      </c>
    </row>
    <row r="42" spans="1:19" s="42" customFormat="1" ht="73.5" customHeight="1" x14ac:dyDescent="0.55000000000000004">
      <c r="A42" s="58" t="s">
        <v>31</v>
      </c>
      <c r="B42" s="67">
        <v>0.89413265306122447</v>
      </c>
      <c r="C42" s="67">
        <v>0.87256637168141593</v>
      </c>
      <c r="D42" s="67">
        <v>0.89139072847682121</v>
      </c>
      <c r="E42" s="91"/>
      <c r="F42" s="67">
        <v>0.76093023255813952</v>
      </c>
      <c r="G42" s="67">
        <v>0.82094594594594594</v>
      </c>
      <c r="H42" s="67">
        <v>0.78333333333333333</v>
      </c>
      <c r="I42" s="67">
        <v>0.84079944865609924</v>
      </c>
      <c r="J42" s="67">
        <v>0.81654676258992809</v>
      </c>
      <c r="K42" s="67">
        <v>0.84839506172839507</v>
      </c>
      <c r="L42" s="91"/>
      <c r="M42" s="67">
        <v>0.8108301954455801</v>
      </c>
      <c r="N42" s="67">
        <v>0.78612432343775629</v>
      </c>
      <c r="O42" s="67">
        <v>0.84652093596059108</v>
      </c>
      <c r="P42" s="67">
        <v>0.81320265206111275</v>
      </c>
      <c r="Q42" s="67">
        <v>0.92244460328806288</v>
      </c>
      <c r="R42" s="91"/>
      <c r="S42" s="79">
        <v>0.82865152630684713</v>
      </c>
    </row>
    <row r="43" spans="1:19" s="42" customFormat="1" ht="67.5" customHeight="1" x14ac:dyDescent="0.55000000000000004">
      <c r="A43" s="58" t="s">
        <v>32</v>
      </c>
      <c r="B43" s="71">
        <v>88.553495007132668</v>
      </c>
      <c r="C43" s="71">
        <v>73.482758620689651</v>
      </c>
      <c r="D43" s="71">
        <v>59.274888558692425</v>
      </c>
      <c r="E43" s="91"/>
      <c r="F43" s="71">
        <v>49.002444987775064</v>
      </c>
      <c r="G43" s="71">
        <v>92.89043209876543</v>
      </c>
      <c r="H43" s="71">
        <v>44.774718397997496</v>
      </c>
      <c r="I43" s="71">
        <v>52.549180327868854</v>
      </c>
      <c r="J43" s="71">
        <v>56.606461086637296</v>
      </c>
      <c r="K43" s="71">
        <v>72.852153667054708</v>
      </c>
      <c r="L43" s="91"/>
      <c r="M43" s="71">
        <v>136.58226448474127</v>
      </c>
      <c r="N43" s="71">
        <v>93.451909034007926</v>
      </c>
      <c r="O43" s="71">
        <v>124.03473358792507</v>
      </c>
      <c r="P43" s="71">
        <v>72.038993264799714</v>
      </c>
      <c r="Q43" s="71">
        <v>65.053855094924444</v>
      </c>
      <c r="R43" s="91"/>
      <c r="S43" s="83">
        <v>93.674093565000007</v>
      </c>
    </row>
    <row r="44" spans="1:19" s="42" customFormat="1" ht="67.5" customHeight="1" x14ac:dyDescent="0.55000000000000004">
      <c r="A44" s="62" t="s">
        <v>72</v>
      </c>
      <c r="B44" s="69" t="s">
        <v>68</v>
      </c>
      <c r="C44" s="69">
        <v>93.626819654216916</v>
      </c>
      <c r="D44" s="69">
        <v>33.701379708417896</v>
      </c>
      <c r="E44" s="91"/>
      <c r="F44" s="69">
        <v>58.116926355040619</v>
      </c>
      <c r="G44" s="69" t="s">
        <v>69</v>
      </c>
      <c r="H44" s="69">
        <v>96.370156338682222</v>
      </c>
      <c r="I44" s="69" t="s">
        <v>70</v>
      </c>
      <c r="J44" s="69">
        <v>97.831065915441343</v>
      </c>
      <c r="K44" s="69">
        <v>78.593326876931528</v>
      </c>
      <c r="L44" s="91"/>
      <c r="M44" s="69">
        <v>101.89236910793797</v>
      </c>
      <c r="N44" s="69">
        <v>80.063267548479729</v>
      </c>
      <c r="O44" s="69" t="s">
        <v>71</v>
      </c>
      <c r="P44" s="69">
        <v>93.021924552063652</v>
      </c>
      <c r="Q44" s="69">
        <v>97.158354533672536</v>
      </c>
      <c r="R44" s="91"/>
      <c r="S44" s="80">
        <v>75.569044524122674</v>
      </c>
    </row>
    <row r="45" spans="1:19" s="42" customFormat="1" ht="76.5" customHeight="1" x14ac:dyDescent="0.55000000000000004">
      <c r="A45" s="62" t="s">
        <v>74</v>
      </c>
      <c r="B45" s="69">
        <v>43.774899210381925</v>
      </c>
      <c r="C45" s="69">
        <v>8.4104125200015609</v>
      </c>
      <c r="D45" s="69" t="s">
        <v>75</v>
      </c>
      <c r="E45" s="91"/>
      <c r="F45" s="69">
        <v>26</v>
      </c>
      <c r="G45" s="69" t="s">
        <v>76</v>
      </c>
      <c r="H45" s="69" t="s">
        <v>77</v>
      </c>
      <c r="I45" s="69" t="s">
        <v>78</v>
      </c>
      <c r="J45" s="69" t="s">
        <v>79</v>
      </c>
      <c r="K45" s="69" t="s">
        <v>80</v>
      </c>
      <c r="L45" s="91"/>
      <c r="M45" s="69" t="s">
        <v>81</v>
      </c>
      <c r="N45" s="69" t="s">
        <v>82</v>
      </c>
      <c r="O45" s="69" t="s">
        <v>83</v>
      </c>
      <c r="P45" s="69" t="s">
        <v>84</v>
      </c>
      <c r="Q45" s="69" t="s">
        <v>85</v>
      </c>
      <c r="R45" s="91"/>
      <c r="S45" s="81" t="s">
        <v>86</v>
      </c>
    </row>
    <row r="46" spans="1:19" s="38" customFormat="1" ht="56.85" customHeight="1" x14ac:dyDescent="0.4">
      <c r="A46" s="60" t="s">
        <v>33</v>
      </c>
      <c r="B46" s="68"/>
      <c r="C46" s="68"/>
      <c r="D46" s="68"/>
      <c r="E46" s="91"/>
      <c r="F46" s="75"/>
      <c r="G46" s="68"/>
      <c r="H46" s="68"/>
      <c r="I46" s="68"/>
      <c r="J46" s="68"/>
      <c r="K46" s="68"/>
      <c r="L46" s="91"/>
      <c r="M46" s="68"/>
      <c r="N46" s="68"/>
      <c r="O46" s="68"/>
      <c r="P46" s="68"/>
      <c r="Q46" s="68"/>
      <c r="R46" s="91"/>
      <c r="S46" s="76"/>
    </row>
    <row r="47" spans="1:19" s="46" customFormat="1" ht="42.6" customHeight="1" x14ac:dyDescent="0.25">
      <c r="A47" s="63" t="s">
        <v>34</v>
      </c>
      <c r="B47" s="69">
        <v>0.38913525498891355</v>
      </c>
      <c r="C47" s="69">
        <v>0.51246261216350952</v>
      </c>
      <c r="D47" s="69">
        <v>0.70104895104895104</v>
      </c>
      <c r="E47" s="91"/>
      <c r="F47" s="69">
        <v>0.38822679667750093</v>
      </c>
      <c r="G47" s="69">
        <v>0.80712270803949226</v>
      </c>
      <c r="H47" s="69">
        <v>0.71580224446466489</v>
      </c>
      <c r="I47" s="69">
        <v>0.71333594055533833</v>
      </c>
      <c r="J47" s="69">
        <v>0.8351648351648352</v>
      </c>
      <c r="K47" s="69">
        <v>0.44921630094043885</v>
      </c>
      <c r="L47" s="91"/>
      <c r="M47" s="69">
        <v>1.1384644406715714</v>
      </c>
      <c r="N47" s="69">
        <v>1.3018196202531647</v>
      </c>
      <c r="O47" s="69">
        <v>0.89069373942470387</v>
      </c>
      <c r="P47" s="69">
        <v>0.90444206991299037</v>
      </c>
      <c r="Q47" s="69">
        <v>0.82695665978726784</v>
      </c>
      <c r="R47" s="91"/>
      <c r="S47" s="81">
        <v>0.86956693220000003</v>
      </c>
    </row>
    <row r="48" spans="1:19" s="46" customFormat="1" ht="42.6" customHeight="1" x14ac:dyDescent="0.25">
      <c r="A48" s="61" t="s">
        <v>35</v>
      </c>
      <c r="B48" s="67">
        <v>1</v>
      </c>
      <c r="C48" s="67">
        <v>0.8</v>
      </c>
      <c r="D48" s="67">
        <v>1</v>
      </c>
      <c r="E48" s="91"/>
      <c r="F48" s="67">
        <v>1</v>
      </c>
      <c r="G48" s="67">
        <v>1</v>
      </c>
      <c r="H48" s="67">
        <v>1</v>
      </c>
      <c r="I48" s="67">
        <v>1</v>
      </c>
      <c r="J48" s="67">
        <v>1</v>
      </c>
      <c r="K48" s="67">
        <v>1</v>
      </c>
      <c r="L48" s="91"/>
      <c r="M48" s="67">
        <v>0.79611650485436891</v>
      </c>
      <c r="N48" s="67">
        <v>0.83695652173913049</v>
      </c>
      <c r="O48" s="67">
        <v>1</v>
      </c>
      <c r="P48" s="67">
        <v>1</v>
      </c>
      <c r="Q48" s="67">
        <v>0.98039215686274506</v>
      </c>
      <c r="R48" s="91"/>
      <c r="S48" s="84">
        <v>0.99774011299435028</v>
      </c>
    </row>
    <row r="49" spans="1:25" s="46" customFormat="1" ht="42.6" customHeight="1" x14ac:dyDescent="0.25">
      <c r="A49" s="61" t="s">
        <v>65</v>
      </c>
      <c r="B49" s="67">
        <v>0.58052434456928836</v>
      </c>
      <c r="C49" s="67">
        <v>0.60806074766355145</v>
      </c>
      <c r="D49" s="67">
        <v>0.84938860721741727</v>
      </c>
      <c r="E49" s="91"/>
      <c r="F49" s="67">
        <v>0.66056314653980197</v>
      </c>
      <c r="G49" s="67">
        <v>0.86497511061946908</v>
      </c>
      <c r="H49" s="67">
        <v>0.73962368566685111</v>
      </c>
      <c r="I49" s="67">
        <v>0.9116419294990723</v>
      </c>
      <c r="J49" s="67">
        <v>0.67665173572228443</v>
      </c>
      <c r="K49" s="67">
        <v>0.83244070390206582</v>
      </c>
      <c r="L49" s="91"/>
      <c r="M49" s="67">
        <v>0.52394299004114731</v>
      </c>
      <c r="N49" s="67">
        <v>0.81247442567370087</v>
      </c>
      <c r="O49" s="67">
        <v>0.4265229644770665</v>
      </c>
      <c r="P49" s="67">
        <v>0.8916281997482165</v>
      </c>
      <c r="Q49" s="67">
        <v>0.80379954143465449</v>
      </c>
      <c r="R49" s="91"/>
      <c r="S49" s="85">
        <v>0.6687144905219562</v>
      </c>
    </row>
    <row r="50" spans="1:25" s="38" customFormat="1" ht="56.85" customHeight="1" x14ac:dyDescent="0.4">
      <c r="A50" s="60" t="s">
        <v>36</v>
      </c>
      <c r="B50" s="68"/>
      <c r="C50" s="68"/>
      <c r="D50" s="68"/>
      <c r="E50" s="91"/>
      <c r="F50" s="75"/>
      <c r="G50" s="68"/>
      <c r="H50" s="68"/>
      <c r="I50" s="68"/>
      <c r="J50" s="68"/>
      <c r="K50" s="75"/>
      <c r="L50" s="91"/>
      <c r="M50" s="68"/>
      <c r="N50" s="68"/>
      <c r="O50" s="68"/>
      <c r="P50" s="68"/>
      <c r="Q50" s="76"/>
      <c r="R50" s="91"/>
      <c r="S50" s="86"/>
    </row>
    <row r="51" spans="1:25" s="47" customFormat="1" ht="80.25" customHeight="1" x14ac:dyDescent="0.55000000000000004">
      <c r="A51" s="57" t="s">
        <v>37</v>
      </c>
      <c r="B51" s="67">
        <v>9.5929515418502198E-2</v>
      </c>
      <c r="C51" s="67">
        <v>0.2304518852537657</v>
      </c>
      <c r="D51" s="67">
        <v>6.5646139676691972E-2</v>
      </c>
      <c r="E51" s="91"/>
      <c r="F51" s="67">
        <v>0.11206635994223729</v>
      </c>
      <c r="G51" s="67">
        <v>0.12241168487389312</v>
      </c>
      <c r="H51" s="67">
        <v>0.14693798636956837</v>
      </c>
      <c r="I51" s="67">
        <v>0.16361496021671607</v>
      </c>
      <c r="J51" s="67">
        <v>0.28527380118129941</v>
      </c>
      <c r="K51" s="67">
        <v>0.1401216062154288</v>
      </c>
      <c r="L51" s="91"/>
      <c r="M51" s="67">
        <v>0.18577772911719825</v>
      </c>
      <c r="N51" s="67">
        <v>9.4203990462599391E-2</v>
      </c>
      <c r="O51" s="67">
        <v>8.0264430018959609E-2</v>
      </c>
      <c r="P51" s="67">
        <v>0.15425913650383211</v>
      </c>
      <c r="Q51" s="67">
        <v>0.10282557056052076</v>
      </c>
      <c r="R51" s="91"/>
      <c r="S51" s="85">
        <v>0.13226222365481444</v>
      </c>
    </row>
    <row r="52" spans="1:25" s="46" customFormat="1" ht="71.25" customHeight="1" x14ac:dyDescent="0.25">
      <c r="A52" s="57" t="s">
        <v>38</v>
      </c>
      <c r="B52" s="67">
        <v>0.45789763346175016</v>
      </c>
      <c r="C52" s="67">
        <v>0.48547717842323651</v>
      </c>
      <c r="D52" s="67">
        <v>0.6354253835425383</v>
      </c>
      <c r="E52" s="91"/>
      <c r="F52" s="67">
        <v>0.55678059536934954</v>
      </c>
      <c r="G52" s="67">
        <v>0.55486111111111114</v>
      </c>
      <c r="H52" s="67">
        <v>0.589918533604888</v>
      </c>
      <c r="I52" s="67">
        <v>0.55135972946315348</v>
      </c>
      <c r="J52" s="67">
        <v>0.64106776180698155</v>
      </c>
      <c r="K52" s="67">
        <v>0.49472263132056948</v>
      </c>
      <c r="L52" s="91"/>
      <c r="M52" s="67">
        <v>0.5616921972235519</v>
      </c>
      <c r="N52" s="67">
        <v>0.38953896559794055</v>
      </c>
      <c r="O52" s="67">
        <v>0.6168047458320548</v>
      </c>
      <c r="P52" s="67">
        <v>0.40897890035422763</v>
      </c>
      <c r="Q52" s="67">
        <v>0.46436368306151277</v>
      </c>
      <c r="R52" s="91"/>
      <c r="S52" s="85">
        <v>0.52066029279952197</v>
      </c>
    </row>
    <row r="53" spans="1:25" s="46" customFormat="1" ht="78.75" customHeight="1" x14ac:dyDescent="0.25">
      <c r="A53" s="57" t="s">
        <v>39</v>
      </c>
      <c r="B53" s="67">
        <v>5.5201698513800426E-2</v>
      </c>
      <c r="C53" s="67">
        <v>2.9574861367837338E-2</v>
      </c>
      <c r="D53" s="67">
        <v>4.1004184100418409E-2</v>
      </c>
      <c r="E53" s="91"/>
      <c r="F53" s="67">
        <v>2.8803748621830209E-2</v>
      </c>
      <c r="G53" s="67">
        <v>3.6273591219381611E-2</v>
      </c>
      <c r="H53" s="67">
        <v>2.5213420686916815E-2</v>
      </c>
      <c r="I53" s="67">
        <v>4.3530997304582209E-2</v>
      </c>
      <c r="J53" s="67">
        <v>3.5940371656115987E-2</v>
      </c>
      <c r="K53" s="67">
        <v>4.861523832164507E-2</v>
      </c>
      <c r="L53" s="91"/>
      <c r="M53" s="67">
        <v>2.1720919100047871E-2</v>
      </c>
      <c r="N53" s="67">
        <v>3.4239222554946609E-2</v>
      </c>
      <c r="O53" s="67">
        <v>3.4846989141164859E-2</v>
      </c>
      <c r="P53" s="67">
        <v>3.5170078497768202E-2</v>
      </c>
      <c r="Q53" s="67">
        <v>4.5396173109027868E-2</v>
      </c>
      <c r="R53" s="91"/>
      <c r="S53" s="85">
        <v>3.5160516997426741E-2</v>
      </c>
    </row>
    <row r="54" spans="1:25" s="39" customFormat="1" ht="56.85" customHeight="1" x14ac:dyDescent="0.25">
      <c r="A54" s="60" t="s">
        <v>40</v>
      </c>
      <c r="B54" s="68"/>
      <c r="C54" s="68"/>
      <c r="D54" s="68"/>
      <c r="E54" s="91"/>
      <c r="F54" s="75"/>
      <c r="G54" s="68"/>
      <c r="H54" s="68"/>
      <c r="I54" s="68"/>
      <c r="J54" s="68"/>
      <c r="K54" s="68"/>
      <c r="L54" s="91"/>
      <c r="M54" s="68"/>
      <c r="N54" s="68"/>
      <c r="O54" s="68"/>
      <c r="P54" s="68"/>
      <c r="Q54" s="68"/>
      <c r="R54" s="91"/>
      <c r="S54" s="86"/>
    </row>
    <row r="55" spans="1:25" s="48" customFormat="1" ht="39.75" customHeight="1" x14ac:dyDescent="0.55000000000000004">
      <c r="A55" s="57" t="s">
        <v>66</v>
      </c>
      <c r="B55" s="72">
        <v>4154</v>
      </c>
      <c r="C55" s="72">
        <v>2224</v>
      </c>
      <c r="D55" s="72">
        <v>8008</v>
      </c>
      <c r="E55" s="91"/>
      <c r="F55" s="72">
        <v>24405</v>
      </c>
      <c r="G55" s="72">
        <v>15500</v>
      </c>
      <c r="H55" s="72">
        <v>20588</v>
      </c>
      <c r="I55" s="72">
        <v>17650</v>
      </c>
      <c r="J55" s="72">
        <v>9148</v>
      </c>
      <c r="K55" s="72">
        <v>25151</v>
      </c>
      <c r="L55" s="91"/>
      <c r="M55" s="72">
        <v>13628</v>
      </c>
      <c r="N55" s="72">
        <v>44747</v>
      </c>
      <c r="O55" s="72">
        <v>13554</v>
      </c>
      <c r="P55" s="72">
        <v>18593</v>
      </c>
      <c r="Q55" s="72">
        <v>14731</v>
      </c>
      <c r="R55" s="91"/>
      <c r="S55" s="87">
        <f>SUM(B55:Q55)</f>
        <v>232081</v>
      </c>
    </row>
    <row r="56" spans="1:25" s="49" customFormat="1" ht="39.75" customHeight="1" x14ac:dyDescent="0.55000000000000004">
      <c r="A56" s="61" t="s">
        <v>41</v>
      </c>
      <c r="B56" s="73">
        <f t="shared" ref="B56:Q56" si="20">B55/B11</f>
        <v>0.14586186312721655</v>
      </c>
      <c r="C56" s="73">
        <f t="shared" si="20"/>
        <v>7.7332313362773394E-2</v>
      </c>
      <c r="D56" s="73">
        <f>D55/D11</f>
        <v>0.27950158807720499</v>
      </c>
      <c r="E56" s="91"/>
      <c r="F56" s="73">
        <f>F55/F11</f>
        <v>0.54023242944106253</v>
      </c>
      <c r="G56" s="73">
        <f t="shared" si="20"/>
        <v>0.27259457272999066</v>
      </c>
      <c r="H56" s="73">
        <f t="shared" si="20"/>
        <v>0.41581838746162547</v>
      </c>
      <c r="I56" s="73">
        <f>I55/I11</f>
        <v>0.33539829735481907</v>
      </c>
      <c r="J56" s="73">
        <f>J55/J11</f>
        <v>0.27737182013886785</v>
      </c>
      <c r="K56" s="73">
        <f>K55/K11</f>
        <v>0.3464515951292082</v>
      </c>
      <c r="L56" s="91"/>
      <c r="M56" s="73">
        <f>M55/M11</f>
        <v>9.8819502856977118E-2</v>
      </c>
      <c r="N56" s="73">
        <f>N55/N11</f>
        <v>0.326030251806948</v>
      </c>
      <c r="O56" s="73">
        <f t="shared" si="20"/>
        <v>8.7129247502603466E-2</v>
      </c>
      <c r="P56" s="73">
        <f t="shared" si="20"/>
        <v>0.15726526089641113</v>
      </c>
      <c r="Q56" s="73">
        <f t="shared" si="20"/>
        <v>0.14473373943800355</v>
      </c>
      <c r="R56" s="91"/>
      <c r="S56" s="88">
        <f>S55/S11</f>
        <v>0.2217977891037814</v>
      </c>
    </row>
    <row r="57" spans="1:25" s="49" customFormat="1" ht="68.25" customHeight="1" x14ac:dyDescent="0.55000000000000004">
      <c r="A57" s="57" t="s">
        <v>42</v>
      </c>
      <c r="B57" s="74">
        <v>9.7480176211453745E-2</v>
      </c>
      <c r="C57" s="74">
        <v>8.4076881256196237E-2</v>
      </c>
      <c r="D57" s="74">
        <v>6.2343189252707466E-2</v>
      </c>
      <c r="E57" s="91"/>
      <c r="F57" s="74">
        <v>8.6991078125174912E-2</v>
      </c>
      <c r="G57" s="74">
        <v>8.5835987154163476E-2</v>
      </c>
      <c r="H57" s="74">
        <v>7.4155348252694667E-2</v>
      </c>
      <c r="I57" s="74">
        <v>6.2305870339115263E-2</v>
      </c>
      <c r="J57" s="74">
        <v>7.1899088997897681E-2</v>
      </c>
      <c r="K57" s="74">
        <v>0.10274247350420132</v>
      </c>
      <c r="L57" s="91"/>
      <c r="M57" s="74">
        <v>7.6886756947248128E-2</v>
      </c>
      <c r="N57" s="74">
        <v>7.7203307953447556E-2</v>
      </c>
      <c r="O57" s="74">
        <v>7.6761297289152847E-2</v>
      </c>
      <c r="P57" s="74">
        <v>6.1609427129842166E-2</v>
      </c>
      <c r="Q57" s="74">
        <v>3.0978909930837174E-2</v>
      </c>
      <c r="R57" s="91"/>
      <c r="S57" s="84">
        <v>7.2076909824495106E-2</v>
      </c>
    </row>
    <row r="58" spans="1:25" s="49" customFormat="1" ht="62.25" customHeight="1" x14ac:dyDescent="0.55000000000000004">
      <c r="A58" s="57" t="s">
        <v>67</v>
      </c>
      <c r="B58" s="74">
        <v>0.10477941176470588</v>
      </c>
      <c r="C58" s="74">
        <v>6.0010911074740859E-2</v>
      </c>
      <c r="D58" s="74">
        <v>5.3835159599809432E-2</v>
      </c>
      <c r="E58" s="92"/>
      <c r="F58" s="74">
        <v>3.3186109647878763E-2</v>
      </c>
      <c r="G58" s="74">
        <v>8.2450097155979507E-2</v>
      </c>
      <c r="H58" s="74">
        <v>5.4085445914554088E-2</v>
      </c>
      <c r="I58" s="74">
        <v>6.228273464658169E-2</v>
      </c>
      <c r="J58" s="74">
        <v>3.9589199933741923E-2</v>
      </c>
      <c r="K58" s="74">
        <v>6.6853482786228977E-2</v>
      </c>
      <c r="L58" s="92"/>
      <c r="M58" s="74">
        <v>6.9016824997138612E-2</v>
      </c>
      <c r="N58" s="74">
        <v>7.4857502004724644E-2</v>
      </c>
      <c r="O58" s="74">
        <v>5.4525413349663196E-2</v>
      </c>
      <c r="P58" s="74">
        <v>1.0527609372439784E-2</v>
      </c>
      <c r="Q58" s="74">
        <v>2.0187213368793585E-2</v>
      </c>
      <c r="R58" s="92"/>
      <c r="S58" s="84">
        <v>5.1473744098535737E-2</v>
      </c>
    </row>
    <row r="59" spans="1:25" s="7" customFormat="1" ht="26.25" customHeight="1" x14ac:dyDescent="0.3">
      <c r="A59" s="3"/>
      <c r="B59" s="19"/>
      <c r="C59" s="3"/>
      <c r="D59" s="3"/>
      <c r="E59" s="3"/>
      <c r="F59" s="4"/>
      <c r="G59" s="3"/>
      <c r="H59" s="3"/>
      <c r="I59" s="3"/>
      <c r="J59" s="3"/>
      <c r="K59" s="3"/>
      <c r="L59" s="3"/>
      <c r="M59" s="20"/>
      <c r="N59" s="19"/>
      <c r="O59" s="19"/>
      <c r="P59" s="19"/>
      <c r="Q59" s="19"/>
      <c r="R59" s="3"/>
      <c r="S59" s="4"/>
    </row>
    <row r="60" spans="1:25" ht="34.5" customHeight="1" x14ac:dyDescent="0.5">
      <c r="A60" s="113" t="s">
        <v>43</v>
      </c>
      <c r="B60" s="113"/>
      <c r="C60" s="113"/>
      <c r="D60" s="113"/>
      <c r="E60" s="51"/>
      <c r="F60" s="52"/>
      <c r="G60" s="53"/>
      <c r="H60" s="29"/>
      <c r="I60" s="29"/>
      <c r="J60" s="29"/>
      <c r="K60" s="29"/>
      <c r="L60" s="29"/>
      <c r="M60" s="23"/>
      <c r="N60" s="6"/>
      <c r="O60" s="6"/>
      <c r="P60" s="6"/>
      <c r="Q60" s="6"/>
      <c r="R60" s="6"/>
      <c r="S60" s="5"/>
    </row>
    <row r="61" spans="1:25" ht="28.5" customHeight="1" x14ac:dyDescent="0.5">
      <c r="A61" s="113" t="s">
        <v>44</v>
      </c>
      <c r="B61" s="113"/>
      <c r="C61" s="113"/>
      <c r="D61" s="54"/>
      <c r="E61" s="54"/>
      <c r="F61" s="52"/>
      <c r="G61" s="54"/>
      <c r="H61" s="30"/>
      <c r="I61" s="30"/>
      <c r="J61" s="30"/>
      <c r="K61" s="30"/>
      <c r="L61" s="30"/>
      <c r="M61" s="23"/>
      <c r="N61" s="8"/>
      <c r="O61" s="8"/>
      <c r="P61" s="8"/>
      <c r="Q61" s="8"/>
      <c r="R61" s="8"/>
      <c r="S61" s="5"/>
    </row>
    <row r="62" spans="1:25" ht="33.75" x14ac:dyDescent="0.35">
      <c r="A62" s="55" t="s">
        <v>45</v>
      </c>
      <c r="B62" s="55"/>
      <c r="C62" s="55"/>
      <c r="D62" s="55"/>
      <c r="E62" s="55"/>
      <c r="F62" s="55"/>
      <c r="G62" s="55"/>
      <c r="H62" s="31"/>
      <c r="I62" s="31"/>
      <c r="J62" s="31"/>
      <c r="K62" s="31"/>
      <c r="L62" s="32"/>
      <c r="M62" s="33"/>
      <c r="N62" s="9"/>
      <c r="O62" s="9"/>
      <c r="P62" s="9"/>
      <c r="Q62" s="9"/>
      <c r="R62" s="9"/>
      <c r="S62" s="10"/>
    </row>
    <row r="63" spans="1:25" s="11" customFormat="1" ht="19.5" customHeight="1" x14ac:dyDescent="0.5">
      <c r="A63" s="113" t="s">
        <v>46</v>
      </c>
      <c r="B63" s="113"/>
      <c r="C63" s="113"/>
      <c r="D63" s="52"/>
      <c r="E63" s="52"/>
      <c r="F63" s="52"/>
      <c r="G63" s="52"/>
      <c r="H63" s="28"/>
      <c r="I63" s="28"/>
      <c r="J63" s="28"/>
      <c r="K63" s="28"/>
      <c r="L63" s="28"/>
      <c r="M63" s="23"/>
      <c r="N63" s="5"/>
      <c r="O63" s="5"/>
      <c r="P63" s="5"/>
      <c r="Q63" s="5"/>
      <c r="R63" s="5"/>
      <c r="S63" s="5"/>
      <c r="T63"/>
      <c r="U63"/>
      <c r="V63"/>
      <c r="W63"/>
      <c r="X63"/>
      <c r="Y63"/>
    </row>
    <row r="64" spans="1:25" ht="33.75" x14ac:dyDescent="0.5">
      <c r="A64" s="55" t="s">
        <v>73</v>
      </c>
      <c r="B64" s="55"/>
      <c r="C64" s="51"/>
      <c r="D64" s="56"/>
      <c r="E64" s="56"/>
      <c r="F64" s="56"/>
      <c r="G64" s="56"/>
      <c r="H64" s="21"/>
      <c r="I64" s="21"/>
      <c r="J64" s="21"/>
      <c r="K64" s="21"/>
      <c r="L64" s="21"/>
      <c r="M64" s="21"/>
      <c r="N64"/>
      <c r="O64"/>
      <c r="P64"/>
      <c r="Q64"/>
      <c r="R64"/>
      <c r="S64"/>
    </row>
    <row r="65" spans="1:19" ht="42.75" customHeight="1" x14ac:dyDescent="0.5">
      <c r="A65" s="113" t="s">
        <v>47</v>
      </c>
      <c r="B65" s="113"/>
      <c r="C65" s="113"/>
      <c r="D65" s="56"/>
      <c r="E65" s="56"/>
      <c r="F65" s="56"/>
      <c r="G65" s="56"/>
      <c r="H65" s="21"/>
      <c r="I65" s="21"/>
      <c r="J65" s="21"/>
      <c r="K65" s="21"/>
      <c r="L65" s="21"/>
      <c r="M65" s="21"/>
      <c r="N65"/>
      <c r="O65"/>
      <c r="P65"/>
      <c r="Q65"/>
      <c r="R65"/>
      <c r="S65"/>
    </row>
    <row r="66" spans="1:19" ht="33.75" x14ac:dyDescent="0.5">
      <c r="A66" s="56"/>
      <c r="B66" s="56"/>
      <c r="C66" s="56"/>
      <c r="D66" s="56"/>
      <c r="E66" s="56"/>
      <c r="F66" s="56"/>
      <c r="G66" s="5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</sheetData>
  <mergeCells count="26">
    <mergeCell ref="A60:D60"/>
    <mergeCell ref="A61:C61"/>
    <mergeCell ref="A63:C63"/>
    <mergeCell ref="A4:A7"/>
    <mergeCell ref="A65:C65"/>
    <mergeCell ref="S5:S7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M6:M7"/>
    <mergeCell ref="N6:N7"/>
    <mergeCell ref="O6:O7"/>
    <mergeCell ref="P6:P7"/>
    <mergeCell ref="Q6:Q7"/>
    <mergeCell ref="E5:E58"/>
    <mergeCell ref="L5:L58"/>
    <mergeCell ref="R5:R58"/>
    <mergeCell ref="B5:D5"/>
    <mergeCell ref="F5:K5"/>
    <mergeCell ref="M5:Q5"/>
  </mergeCells>
  <printOptions verticalCentered="1"/>
  <pageMargins left="0.59055118110236227" right="0.59055118110236227" top="0.55118110236220474" bottom="0.35433070866141736" header="0.31496062992125984" footer="0.31496062992125984"/>
  <pageSetup paperSize="9" scale="17" orientation="landscape" r:id="rId1"/>
  <headerFooter scaleWithDoc="0"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hospital</vt:lpstr>
      <vt:lpstr>hospital!Área_de_impresión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Administrador</cp:lastModifiedBy>
  <cp:lastPrinted>2020-02-14T12:26:12Z</cp:lastPrinted>
  <dcterms:created xsi:type="dcterms:W3CDTF">2020-02-05T12:48:25Z</dcterms:created>
  <dcterms:modified xsi:type="dcterms:W3CDTF">2020-02-14T12:46:26Z</dcterms:modified>
</cp:coreProperties>
</file>